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1000" activeTab="0"/>
  </bookViews>
  <sheets>
    <sheet name="Mandats" sheetId="1" r:id="rId1"/>
    <sheet name="élections comité (old)" sheetId="2" r:id="rId2"/>
    <sheet name="Comitards" sheetId="3" r:id="rId3"/>
    <sheet name="Graphique" sheetId="4" r:id="rId4"/>
  </sheets>
  <definedNames>
    <definedName name="_xlnm.Print_Area" localSheetId="1">'élections comité (old)'!$A$1:$AK$32</definedName>
    <definedName name="_xlnm.Print_Area" localSheetId="0">'Mandats'!$C$3:$AN$34</definedName>
  </definedNames>
  <calcPr fullCalcOnLoad="1"/>
</workbook>
</file>

<file path=xl/sharedStrings.xml><?xml version="1.0" encoding="utf-8"?>
<sst xmlns="http://schemas.openxmlformats.org/spreadsheetml/2006/main" count="742" uniqueCount="76">
  <si>
    <t>NOM</t>
  </si>
  <si>
    <t>AXMANN Georges</t>
  </si>
  <si>
    <t>11</t>
  </si>
  <si>
    <t>10</t>
  </si>
  <si>
    <t>12</t>
  </si>
  <si>
    <t>CHRISTIANSEN Jens</t>
  </si>
  <si>
    <t>DETAILLE André</t>
  </si>
  <si>
    <t>ERPELDING Daniel</t>
  </si>
  <si>
    <t>FEYEREISEN Jean</t>
  </si>
  <si>
    <t>FISCHBACH Marc</t>
  </si>
  <si>
    <t>GOEDERT Francois</t>
  </si>
  <si>
    <t>13</t>
  </si>
  <si>
    <t>JACOBY Pierre</t>
  </si>
  <si>
    <t>KINSCH Paul</t>
  </si>
  <si>
    <t>NICKELS Tom</t>
  </si>
  <si>
    <t>PHILIPPE Louis</t>
  </si>
  <si>
    <t>SALES Jean-Louis</t>
  </si>
  <si>
    <t>TOCK Marc</t>
  </si>
  <si>
    <t>WEILAND Fernand</t>
  </si>
  <si>
    <t>00</t>
  </si>
  <si>
    <t>01</t>
  </si>
  <si>
    <t>02</t>
  </si>
  <si>
    <t>03</t>
  </si>
  <si>
    <t>04</t>
  </si>
  <si>
    <t>05</t>
  </si>
  <si>
    <t>06</t>
  </si>
  <si>
    <t>X</t>
  </si>
  <si>
    <t>07</t>
  </si>
  <si>
    <t>08</t>
  </si>
  <si>
    <t>09</t>
  </si>
  <si>
    <t>MAHOWALD Guy</t>
  </si>
  <si>
    <t>LUX Guy</t>
  </si>
  <si>
    <t>SCHREINER Jhemp</t>
  </si>
  <si>
    <t>non</t>
  </si>
  <si>
    <t>oui</t>
  </si>
  <si>
    <t>actif</t>
  </si>
  <si>
    <t>ASORNE Michel</t>
  </si>
  <si>
    <t>-</t>
  </si>
  <si>
    <t>EVEN Christian</t>
  </si>
  <si>
    <t>SCHWEIG Pierre</t>
  </si>
  <si>
    <t>élection</t>
  </si>
  <si>
    <t>pas membre du comité dans cette année</t>
  </si>
  <si>
    <t>nombre de mandats</t>
  </si>
  <si>
    <t>Amicale des Anciens Etudiants de l'Ecole Polytechnique d'Aix-la-Chapelle</t>
  </si>
  <si>
    <t>14</t>
  </si>
  <si>
    <t>15</t>
  </si>
  <si>
    <t>GENGLER Philippe</t>
  </si>
  <si>
    <t>16</t>
  </si>
  <si>
    <t>NATHAN Paul</t>
  </si>
  <si>
    <t>GASPAR Caroline</t>
  </si>
  <si>
    <t>HELLINGHAUSEN Sophie</t>
  </si>
  <si>
    <t>Rem</t>
  </si>
  <si>
    <t>Diplôme</t>
  </si>
  <si>
    <t>† 2011</t>
  </si>
  <si>
    <t>17</t>
  </si>
  <si>
    <t>18</t>
  </si>
  <si>
    <t>19</t>
  </si>
  <si>
    <t>DAX Paul</t>
  </si>
  <si>
    <t>HECKEL Michel</t>
  </si>
  <si>
    <t>MALGET Joe</t>
  </si>
  <si>
    <t>MEISCH Jacques</t>
  </si>
  <si>
    <t>20</t>
  </si>
  <si>
    <t>Sortant et rééligible</t>
  </si>
  <si>
    <t>Nom</t>
  </si>
  <si>
    <t>Diplômé en</t>
  </si>
  <si>
    <t>Décédé en</t>
  </si>
  <si>
    <t>Election</t>
  </si>
  <si>
    <t>première</t>
  </si>
  <si>
    <t>démission</t>
  </si>
  <si>
    <t>reélections</t>
  </si>
  <si>
    <t>Tableau se terminant en</t>
  </si>
  <si>
    <t>années</t>
  </si>
  <si>
    <t>start</t>
  </si>
  <si>
    <t>end</t>
  </si>
  <si>
    <t>Sortant et rééligible ou élu</t>
  </si>
  <si>
    <t>STRASSER Jean-Marie</t>
  </si>
</sst>
</file>

<file path=xl/styles.xml><?xml version="1.0" encoding="utf-8"?>
<styleSheet xmlns="http://schemas.openxmlformats.org/spreadsheetml/2006/main">
  <numFmts count="32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-;\-* #,##0_-;_-* &quot;-&quot;_-;_-@_-"/>
    <numFmt numFmtId="44" formatCode="_-* #,##0.00&quot;€&quot;_-;\-* #,##0.00&quot;€&quot;_-;_-* &quot;-&quot;??&quot;€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&quot;Vrai&quot;;&quot;Vrai&quot;;&quot;Faux&quot;"/>
    <numFmt numFmtId="185" formatCode="&quot;Actif&quot;;&quot;Actif&quot;;&quot;Inactif&quot;"/>
    <numFmt numFmtId="186" formatCode="[$€-2]\ #,##0.00_);[Red]\([$€-2]\ #,##0.00\)"/>
    <numFmt numFmtId="187" formatCode="[$-140C]dddd\ d\ mmmm\ yyyy"/>
  </numFmts>
  <fonts count="52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0"/>
      <color indexed="55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theme="0" tint="-0.3499799966812134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80808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4" fillId="33" borderId="10" xfId="55" applyFont="1" applyFill="1" applyBorder="1" applyAlignment="1">
      <alignment horizontal="center"/>
      <protection/>
    </xf>
    <xf numFmtId="0" fontId="0" fillId="0" borderId="10" xfId="0" applyFill="1" applyBorder="1" applyAlignment="1">
      <alignment/>
    </xf>
    <xf numFmtId="0" fontId="1" fillId="0" borderId="10" xfId="55" applyFont="1" applyFill="1" applyBorder="1" applyAlignment="1">
      <alignment horizontal="left"/>
      <protection/>
    </xf>
    <xf numFmtId="0" fontId="0" fillId="0" borderId="10" xfId="0" applyBorder="1" applyAlignment="1">
      <alignment/>
    </xf>
    <xf numFmtId="0" fontId="1" fillId="0" borderId="10" xfId="55" applyFont="1" applyFill="1" applyBorder="1" applyAlignment="1">
      <alignment horizontal="left" wrapText="1"/>
      <protection/>
    </xf>
    <xf numFmtId="0" fontId="1" fillId="0" borderId="10" xfId="55" applyFont="1" applyFill="1" applyBorder="1" applyAlignment="1">
      <alignment horizontal="left" wrapText="1"/>
      <protection/>
    </xf>
    <xf numFmtId="0" fontId="1" fillId="0" borderId="10" xfId="55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 vertical="top"/>
    </xf>
    <xf numFmtId="0" fontId="1" fillId="0" borderId="10" xfId="55" applyFont="1" applyFill="1" applyBorder="1" applyAlignment="1">
      <alignment horizontal="center" vertical="top"/>
      <protection/>
    </xf>
    <xf numFmtId="0" fontId="3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55" applyFont="1" applyFill="1" applyBorder="1" applyAlignment="1">
      <alignment horizontal="left"/>
      <protection/>
    </xf>
    <xf numFmtId="0" fontId="1" fillId="0" borderId="0" xfId="55" applyFont="1" applyFill="1" applyBorder="1" applyAlignment="1">
      <alignment horizontal="center" vertical="top"/>
      <protection/>
    </xf>
    <xf numFmtId="0" fontId="0" fillId="0" borderId="0" xfId="0" applyBorder="1" applyAlignment="1">
      <alignment/>
    </xf>
    <xf numFmtId="0" fontId="1" fillId="0" borderId="0" xfId="55" applyFont="1" applyFill="1" applyBorder="1" applyAlignment="1">
      <alignment horizontal="left"/>
      <protection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4" borderId="11" xfId="0" applyNumberForma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2" xfId="0" applyBorder="1" applyAlignment="1">
      <alignment/>
    </xf>
    <xf numFmtId="0" fontId="3" fillId="0" borderId="12" xfId="0" applyFont="1" applyFill="1" applyBorder="1" applyAlignment="1">
      <alignment horizontal="center"/>
    </xf>
    <xf numFmtId="0" fontId="50" fillId="35" borderId="12" xfId="55" applyFont="1" applyFill="1" applyBorder="1" applyAlignment="1">
      <alignment horizontal="center"/>
      <protection/>
    </xf>
    <xf numFmtId="0" fontId="51" fillId="35" borderId="12" xfId="0" applyFont="1" applyFill="1" applyBorder="1" applyAlignment="1">
      <alignment textRotation="9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Standard_comité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6">
    <dxf>
      <fill>
        <patternFill>
          <bgColor theme="0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évolution du nombre des membres du comité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de l'amicale Aachen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09925"/>
          <c:w val="0.8172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'élections comité (old)'!$C$35</c:f>
              <c:strCache>
                <c:ptCount val="1"/>
                <c:pt idx="0">
                  <c:v>nombre de mandats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'élections comité (old)'!$F$4:$AI$4</c:f>
              <c:strCache>
                <c:ptCount val="30"/>
                <c:pt idx="0">
                  <c:v>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</c:strCache>
            </c:strRef>
          </c:cat>
          <c:val>
            <c:numRef>
              <c:f>'élections comité (old)'!$F$35:$AI$35</c:f>
              <c:numCache>
                <c:ptCount val="3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9</c:v>
                </c:pt>
                <c:pt idx="7">
                  <c:v>10</c:v>
                </c:pt>
                <c:pt idx="8">
                  <c:v>10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11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13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15</c:v>
                </c:pt>
                <c:pt idx="25">
                  <c:v>14</c:v>
                </c:pt>
                <c:pt idx="26">
                  <c:v>16</c:v>
                </c:pt>
                <c:pt idx="27">
                  <c:v>15</c:v>
                </c:pt>
                <c:pt idx="28">
                  <c:v>18</c:v>
                </c:pt>
                <c:pt idx="29">
                  <c:v>16</c:v>
                </c:pt>
              </c:numCache>
            </c:numRef>
          </c:val>
          <c:smooth val="0"/>
        </c:ser>
        <c:marker val="1"/>
        <c:axId val="56325538"/>
        <c:axId val="32463499"/>
      </c:lineChart>
      <c:catAx>
        <c:axId val="5632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63499"/>
        <c:crosses val="autoZero"/>
        <c:auto val="1"/>
        <c:lblOffset val="100"/>
        <c:tickLblSkip val="1"/>
        <c:noMultiLvlLbl val="0"/>
      </c:catAx>
      <c:valAx>
        <c:axId val="324634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255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Chart 1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T40"/>
  <sheetViews>
    <sheetView showZeros="0" tabSelected="1" zoomScalePageLayoutView="0" workbookViewId="0" topLeftCell="A5">
      <selection activeCell="E7" sqref="E7:E34"/>
    </sheetView>
  </sheetViews>
  <sheetFormatPr defaultColWidth="11.421875" defaultRowHeight="12.75"/>
  <cols>
    <col min="2" max="2" width="0" style="0" hidden="1" customWidth="1"/>
    <col min="3" max="3" width="3.28125" style="0" customWidth="1"/>
    <col min="4" max="4" width="6.140625" style="0" bestFit="1" customWidth="1"/>
    <col min="5" max="5" width="25.7109375" style="0" customWidth="1"/>
    <col min="6" max="7" width="8.28125" style="0" customWidth="1"/>
    <col min="8" max="9" width="8.28125" style="0" hidden="1" customWidth="1"/>
    <col min="10" max="40" width="3.140625" style="0" customWidth="1"/>
    <col min="43" max="43" width="26.00390625" style="0" customWidth="1"/>
    <col min="45" max="45" width="0" style="0" hidden="1" customWidth="1"/>
  </cols>
  <sheetData>
    <row r="2" spans="3:11" ht="13.5" hidden="1" thickBot="1">
      <c r="C2" s="27"/>
      <c r="D2" s="27">
        <v>4</v>
      </c>
      <c r="E2" s="27">
        <v>1</v>
      </c>
      <c r="F2" s="27">
        <v>2</v>
      </c>
      <c r="G2" s="27">
        <v>3</v>
      </c>
      <c r="H2" s="27">
        <v>7</v>
      </c>
      <c r="I2" s="27">
        <v>5</v>
      </c>
      <c r="J2" s="27">
        <v>3</v>
      </c>
      <c r="K2" s="27">
        <v>3</v>
      </c>
    </row>
    <row r="3" ht="13.5" thickBot="1"/>
    <row r="4" spans="5:45" ht="24" thickBot="1">
      <c r="E4" s="17" t="s">
        <v>43</v>
      </c>
      <c r="AQ4" s="25" t="s">
        <v>70</v>
      </c>
      <c r="AR4" s="27"/>
      <c r="AS4">
        <f ca="1">IF(AR4=0,YEAR(TODAY()),AR4)</f>
        <v>2023</v>
      </c>
    </row>
    <row r="6" spans="3:39" ht="37.5" customHeight="1">
      <c r="C6" s="33">
        <v>0</v>
      </c>
      <c r="D6" s="33" t="s">
        <v>35</v>
      </c>
      <c r="E6" s="33" t="s">
        <v>0</v>
      </c>
      <c r="F6" s="33" t="s">
        <v>52</v>
      </c>
      <c r="G6" s="33" t="s">
        <v>51</v>
      </c>
      <c r="H6" s="33" t="s">
        <v>72</v>
      </c>
      <c r="I6" s="33" t="s">
        <v>73</v>
      </c>
      <c r="J6" s="34">
        <f aca="true" t="shared" si="0" ref="J6:AK6">K6-1</f>
        <v>1994</v>
      </c>
      <c r="K6" s="34">
        <f t="shared" si="0"/>
        <v>1995</v>
      </c>
      <c r="L6" s="34">
        <f t="shared" si="0"/>
        <v>1996</v>
      </c>
      <c r="M6" s="34">
        <f t="shared" si="0"/>
        <v>1997</v>
      </c>
      <c r="N6" s="34">
        <f t="shared" si="0"/>
        <v>1998</v>
      </c>
      <c r="O6" s="34">
        <f t="shared" si="0"/>
        <v>1999</v>
      </c>
      <c r="P6" s="34">
        <f t="shared" si="0"/>
        <v>2000</v>
      </c>
      <c r="Q6" s="34">
        <f t="shared" si="0"/>
        <v>2001</v>
      </c>
      <c r="R6" s="34">
        <f t="shared" si="0"/>
        <v>2002</v>
      </c>
      <c r="S6" s="34">
        <f t="shared" si="0"/>
        <v>2003</v>
      </c>
      <c r="T6" s="34">
        <f t="shared" si="0"/>
        <v>2004</v>
      </c>
      <c r="U6" s="34">
        <f t="shared" si="0"/>
        <v>2005</v>
      </c>
      <c r="V6" s="34">
        <f t="shared" si="0"/>
        <v>2006</v>
      </c>
      <c r="W6" s="34">
        <f t="shared" si="0"/>
        <v>2007</v>
      </c>
      <c r="X6" s="34">
        <f t="shared" si="0"/>
        <v>2008</v>
      </c>
      <c r="Y6" s="34">
        <f t="shared" si="0"/>
        <v>2009</v>
      </c>
      <c r="Z6" s="34">
        <f t="shared" si="0"/>
        <v>2010</v>
      </c>
      <c r="AA6" s="34">
        <f t="shared" si="0"/>
        <v>2011</v>
      </c>
      <c r="AB6" s="34">
        <f t="shared" si="0"/>
        <v>2012</v>
      </c>
      <c r="AC6" s="34">
        <f t="shared" si="0"/>
        <v>2013</v>
      </c>
      <c r="AD6" s="34">
        <f t="shared" si="0"/>
        <v>2014</v>
      </c>
      <c r="AE6" s="34">
        <f t="shared" si="0"/>
        <v>2015</v>
      </c>
      <c r="AF6" s="34">
        <f t="shared" si="0"/>
        <v>2016</v>
      </c>
      <c r="AG6" s="34">
        <f t="shared" si="0"/>
        <v>2017</v>
      </c>
      <c r="AH6" s="34">
        <f t="shared" si="0"/>
        <v>2018</v>
      </c>
      <c r="AI6" s="34">
        <f t="shared" si="0"/>
        <v>2019</v>
      </c>
      <c r="AJ6" s="34">
        <f t="shared" si="0"/>
        <v>2020</v>
      </c>
      <c r="AK6" s="34">
        <f t="shared" si="0"/>
        <v>2021</v>
      </c>
      <c r="AL6" s="34">
        <f>AM6-1</f>
        <v>2022</v>
      </c>
      <c r="AM6" s="34">
        <f>AS4</f>
        <v>2023</v>
      </c>
    </row>
    <row r="7" spans="2:39" ht="16.5" customHeight="1">
      <c r="B7" s="20">
        <v>1</v>
      </c>
      <c r="C7" s="31">
        <v>1</v>
      </c>
      <c r="D7" s="31" t="str">
        <f ca="1">OFFSET(Comitards!$A$8,$B7,D$2,1,1)</f>
        <v>oui</v>
      </c>
      <c r="E7" s="31" t="str">
        <f ca="1">OFFSET(Comitards!$A$8,$B7,E$2,1,1)</f>
        <v>DAX Paul</v>
      </c>
      <c r="F7" s="31">
        <f ca="1">OFFSET(Comitards!$A$8,$B7,F$2,1,1)</f>
        <v>2015</v>
      </c>
      <c r="G7" s="31">
        <f ca="1">OFFSET(Comitards!$A$8,$B7,G$2,1,1)</f>
        <v>0</v>
      </c>
      <c r="H7" s="31">
        <f ca="1">OFFSET(Comitards!$A$8,$B7,H$2,1,1)</f>
        <v>2018</v>
      </c>
      <c r="I7" s="31">
        <f ca="1">OFFSET(Comitards!$A$8,$B7,I$2,1,1)</f>
        <v>0</v>
      </c>
      <c r="J7" s="32" t="str">
        <f ca="1">IF(OR(J$6&lt;$H7,AND(NOT($I7=0),J$6&gt;$I7)),$E$40,IF(COUNTIF(OFFSET(Comitards!$A$8,$B7,7,1,20),J$6)=1,$E$39,0))</f>
        <v>-</v>
      </c>
      <c r="K7" s="32" t="str">
        <f ca="1">IF(OR(K$6&lt;$H7,AND(NOT($I7=0),K$6&gt;$I7)),$E$40,IF(COUNTIF(OFFSET(Comitards!$A$8,$B7,7,1,20),K$6)=1,$E$39,0))</f>
        <v>-</v>
      </c>
      <c r="L7" s="32" t="str">
        <f ca="1">IF(OR(L$6&lt;$H7,AND(NOT($I7=0),L$6&gt;$I7)),$E$40,IF(COUNTIF(OFFSET(Comitards!$A$8,$B7,7,1,20),L$6)=1,$E$39,0))</f>
        <v>-</v>
      </c>
      <c r="M7" s="32" t="str">
        <f ca="1">IF(OR(M$6&lt;$H7,AND(NOT($I7=0),M$6&gt;$I7)),$E$40,IF(COUNTIF(OFFSET(Comitards!$A$8,$B7,7,1,20),M$6)=1,$E$39,0))</f>
        <v>-</v>
      </c>
      <c r="N7" s="32" t="str">
        <f ca="1">IF(OR(N$6&lt;$H7,AND(NOT($I7=0),N$6&gt;$I7)),$E$40,IF(COUNTIF(OFFSET(Comitards!$A$8,$B7,7,1,20),N$6)=1,$E$39,0))</f>
        <v>-</v>
      </c>
      <c r="O7" s="32" t="str">
        <f ca="1">IF(OR(O$6&lt;$H7,AND(NOT($I7=0),O$6&gt;$I7)),$E$40,IF(COUNTIF(OFFSET(Comitards!$A$8,$B7,7,1,20),O$6)=1,$E$39,0))</f>
        <v>-</v>
      </c>
      <c r="P7" s="32" t="str">
        <f ca="1">IF(OR(P$6&lt;$H7,AND(NOT($I7=0),P$6&gt;$I7)),$E$40,IF(COUNTIF(OFFSET(Comitards!$A$8,$B7,7,1,20),P$6)=1,$E$39,0))</f>
        <v>-</v>
      </c>
      <c r="Q7" s="32" t="str">
        <f ca="1">IF(OR(Q$6&lt;$H7,AND(NOT($I7=0),Q$6&gt;$I7)),$E$40,IF(COUNTIF(OFFSET(Comitards!$A$8,$B7,7,1,20),Q$6)=1,$E$39,0))</f>
        <v>-</v>
      </c>
      <c r="R7" s="32" t="str">
        <f ca="1">IF(OR(R$6&lt;$H7,AND(NOT($I7=0),R$6&gt;$I7)),$E$40,IF(COUNTIF(OFFSET(Comitards!$A$8,$B7,7,1,20),R$6)=1,$E$39,0))</f>
        <v>-</v>
      </c>
      <c r="S7" s="32" t="str">
        <f ca="1">IF(OR(S$6&lt;$H7,AND(NOT($I7=0),S$6&gt;$I7)),$E$40,IF(COUNTIF(OFFSET(Comitards!$A$8,$B7,7,1,20),S$6)=1,$E$39,0))</f>
        <v>-</v>
      </c>
      <c r="T7" s="32" t="str">
        <f ca="1">IF(OR(T$6&lt;$H7,AND(NOT($I7=0),T$6&gt;$I7)),$E$40,IF(COUNTIF(OFFSET(Comitards!$A$8,$B7,7,1,20),T$6)=1,$E$39,0))</f>
        <v>-</v>
      </c>
      <c r="U7" s="32" t="str">
        <f ca="1">IF(OR(U$6&lt;$H7,AND(NOT($I7=0),U$6&gt;$I7)),$E$40,IF(COUNTIF(OFFSET(Comitards!$A$8,$B7,7,1,20),U$6)=1,$E$39,0))</f>
        <v>-</v>
      </c>
      <c r="V7" s="32" t="str">
        <f ca="1">IF(OR(V$6&lt;$H7,AND(NOT($I7=0),V$6&gt;$I7)),$E$40,IF(COUNTIF(OFFSET(Comitards!$A$8,$B7,7,1,20),V$6)=1,$E$39,0))</f>
        <v>-</v>
      </c>
      <c r="W7" s="32" t="str">
        <f ca="1">IF(OR(W$6&lt;$H7,AND(NOT($I7=0),W$6&gt;$I7)),$E$40,IF(COUNTIF(OFFSET(Comitards!$A$8,$B7,7,1,20),W$6)=1,$E$39,0))</f>
        <v>-</v>
      </c>
      <c r="X7" s="32" t="str">
        <f ca="1">IF(OR(X$6&lt;$H7,AND(NOT($I7=0),X$6&gt;$I7)),$E$40,IF(COUNTIF(OFFSET(Comitards!$A$8,$B7,7,1,20),X$6)=1,$E$39,0))</f>
        <v>-</v>
      </c>
      <c r="Y7" s="32" t="str">
        <f ca="1">IF(OR(Y$6&lt;$H7,AND(NOT($I7=0),Y$6&gt;$I7)),$E$40,IF(COUNTIF(OFFSET(Comitards!$A$8,$B7,7,1,20),Y$6)=1,$E$39,0))</f>
        <v>-</v>
      </c>
      <c r="Z7" s="32" t="str">
        <f ca="1">IF(OR(Z$6&lt;$H7,AND(NOT($I7=0),Z$6&gt;$I7)),$E$40,IF(COUNTIF(OFFSET(Comitards!$A$8,$B7,7,1,20),Z$6)=1,$E$39,0))</f>
        <v>-</v>
      </c>
      <c r="AA7" s="32" t="str">
        <f ca="1">IF(OR(AA$6&lt;$H7,AND(NOT($I7=0),AA$6&gt;$I7)),$E$40,IF(COUNTIF(OFFSET(Comitards!$A$8,$B7,7,1,20),AA$6)=1,$E$39,0))</f>
        <v>-</v>
      </c>
      <c r="AB7" s="32" t="str">
        <f ca="1">IF(OR(AB$6&lt;$H7,AND(NOT($I7=0),AB$6&gt;$I7)),$E$40,IF(COUNTIF(OFFSET(Comitards!$A$8,$B7,7,1,20),AB$6)=1,$E$39,0))</f>
        <v>-</v>
      </c>
      <c r="AC7" s="32" t="str">
        <f ca="1">IF(OR(AC$6&lt;$H7,AND(NOT($I7=0),AC$6&gt;$I7)),$E$40,IF(COUNTIF(OFFSET(Comitards!$A$8,$B7,7,1,20),AC$6)=1,$E$39,0))</f>
        <v>-</v>
      </c>
      <c r="AD7" s="32" t="str">
        <f ca="1">IF(OR(AD$6&lt;$H7,AND(NOT($I7=0),AD$6&gt;$I7)),$E$40,IF(COUNTIF(OFFSET(Comitards!$A$8,$B7,7,1,20),AD$6)=1,$E$39,0))</f>
        <v>-</v>
      </c>
      <c r="AE7" s="32" t="str">
        <f ca="1">IF(OR(AE$6&lt;$H7,AND(NOT($I7=0),AE$6&gt;$I7)),$E$40,IF(COUNTIF(OFFSET(Comitards!$A$8,$B7,7,1,20),AE$6)=1,$E$39,0))</f>
        <v>-</v>
      </c>
      <c r="AF7" s="32" t="str">
        <f ca="1">IF(OR(AF$6&lt;$H7,AND(NOT($I7=0),AF$6&gt;$I7)),$E$40,IF(COUNTIF(OFFSET(Comitards!$A$8,$B7,7,1,20),AF$6)=1,$E$39,0))</f>
        <v>-</v>
      </c>
      <c r="AG7" s="32" t="str">
        <f ca="1">IF(OR(AG$6&lt;$H7,AND(NOT($I7=0),AG$6&gt;$I7)),$E$40,IF(COUNTIF(OFFSET(Comitards!$A$8,$B7,7,1,20),AG$6)=1,$E$39,0))</f>
        <v>-</v>
      </c>
      <c r="AH7" s="32" t="str">
        <f ca="1">IF(OR(AH$6&lt;$H7,AND(NOT($I7=0),AH$6&gt;$I7)),$E$40,IF(COUNTIF(OFFSET(Comitards!$A$8,$B7,7,1,20),AH$6)=1,$E$39,0))</f>
        <v>X</v>
      </c>
      <c r="AI7" s="32">
        <f ca="1">IF(OR(AI$6&lt;$H7,AND(NOT($I7=0),AI$6&gt;$I7)),$E$40,IF(COUNTIF(OFFSET(Comitards!$A$8,$B7,7,1,20),AI$6)=1,$E$39,0))</f>
        <v>0</v>
      </c>
      <c r="AJ7" s="32">
        <f ca="1">IF(OR(AJ$6&lt;$H7,AND(NOT($I7=0),AJ$6&gt;$I7)),$E$40,IF(COUNTIF(OFFSET(Comitards!$A$8,$B7,7,1,20),AJ$6)=1,$E$39,0))</f>
        <v>0</v>
      </c>
      <c r="AK7" s="32">
        <f ca="1">IF(OR(AK$6&lt;$H7,AND(NOT($I7=0),AK$6&gt;$I7)),$E$40,IF(COUNTIF(OFFSET(Comitards!$A$8,$B7,7,1,20),AK$6)=1,$E$39,0))</f>
        <v>0</v>
      </c>
      <c r="AL7" s="32" t="str">
        <f ca="1">IF(OR(AL$6&lt;$H7,AND(NOT($I7=0),AL$6&gt;$I7)),$E$40,IF(COUNTIF(OFFSET(Comitards!$A$8,$B7,7,1,20),AL$6)=1,$E$39,0))</f>
        <v>X</v>
      </c>
      <c r="AM7" s="32">
        <f ca="1">IF(OR(AM$6&lt;$H7,AND(NOT($I7=0),AM$6&gt;$I7)),$E$40,IF(COUNTIF(OFFSET(Comitards!$A$8,$B7,7,1,20),AM$6)=1,$E$39,IF($AI7=$E$39,$E$39,0)))</f>
        <v>0</v>
      </c>
    </row>
    <row r="8" spans="2:44" s="1" customFormat="1" ht="16.5" customHeight="1">
      <c r="B8" s="20">
        <v>2</v>
      </c>
      <c r="C8" s="31">
        <f aca="true" t="shared" si="1" ref="C8:C34">IF(D8="oui",C7+1,0)</f>
        <v>2</v>
      </c>
      <c r="D8" s="31" t="str">
        <f ca="1">OFFSET(Comitards!$A$8,$B8,D$2,1,1)</f>
        <v>oui</v>
      </c>
      <c r="E8" s="31" t="str">
        <f ca="1">OFFSET(Comitards!$A$8,$B8,E$2,1,1)</f>
        <v>DETAILLE André</v>
      </c>
      <c r="F8" s="31">
        <f ca="1">OFFSET(Comitards!$A$8,$B8,F$2,1,1)</f>
        <v>1998</v>
      </c>
      <c r="G8" s="31">
        <f ca="1">OFFSET(Comitards!$A$8,$B8,G$2,1,1)</f>
        <v>0</v>
      </c>
      <c r="H8" s="31">
        <f ca="1">OFFSET(Comitards!$A$8,$B8,H$2,1,1)</f>
        <v>1999</v>
      </c>
      <c r="I8" s="31">
        <f ca="1">OFFSET(Comitards!$A$8,$B8,I$2,1,1)</f>
        <v>0</v>
      </c>
      <c r="J8" s="32" t="str">
        <f ca="1">IF(OR(J$6&lt;$H8,AND(NOT($I8=0),J$6&gt;$I8)),$E$40,IF(COUNTIF(OFFSET(Comitards!$A$8,$B8,7,1,20),J$6)=1,$E$39,0))</f>
        <v>-</v>
      </c>
      <c r="K8" s="32" t="str">
        <f ca="1">IF(OR(K$6&lt;$H8,AND(NOT($I8=0),K$6&gt;$I8)),$E$40,IF(COUNTIF(OFFSET(Comitards!$A$8,$B8,7,1,20),K$6)=1,$E$39,0))</f>
        <v>-</v>
      </c>
      <c r="L8" s="32" t="str">
        <f ca="1">IF(OR(L$6&lt;$H8,AND(NOT($I8=0),L$6&gt;$I8)),$E$40,IF(COUNTIF(OFFSET(Comitards!$A$8,$B8,7,1,20),L$6)=1,$E$39,0))</f>
        <v>-</v>
      </c>
      <c r="M8" s="32" t="str">
        <f ca="1">IF(OR(M$6&lt;$H8,AND(NOT($I8=0),M$6&gt;$I8)),$E$40,IF(COUNTIF(OFFSET(Comitards!$A$8,$B8,7,1,20),M$6)=1,$E$39,0))</f>
        <v>-</v>
      </c>
      <c r="N8" s="32" t="str">
        <f ca="1">IF(OR(N$6&lt;$H8,AND(NOT($I8=0),N$6&gt;$I8)),$E$40,IF(COUNTIF(OFFSET(Comitards!$A$8,$B8,7,1,20),N$6)=1,$E$39,0))</f>
        <v>-</v>
      </c>
      <c r="O8" s="32" t="str">
        <f ca="1">IF(OR(O$6&lt;$H8,AND(NOT($I8=0),O$6&gt;$I8)),$E$40,IF(COUNTIF(OFFSET(Comitards!$A$8,$B8,7,1,20),O$6)=1,$E$39,0))</f>
        <v>X</v>
      </c>
      <c r="P8" s="32">
        <f ca="1">IF(OR(P$6&lt;$H8,AND(NOT($I8=0),P$6&gt;$I8)),$E$40,IF(COUNTIF(OFFSET(Comitards!$A$8,$B8,7,1,20),P$6)=1,$E$39,0))</f>
        <v>0</v>
      </c>
      <c r="Q8" s="32">
        <f ca="1">IF(OR(Q$6&lt;$H8,AND(NOT($I8=0),Q$6&gt;$I8)),$E$40,IF(COUNTIF(OFFSET(Comitards!$A$8,$B8,7,1,20),Q$6)=1,$E$39,0))</f>
        <v>0</v>
      </c>
      <c r="R8" s="32">
        <f ca="1">IF(OR(R$6&lt;$H8,AND(NOT($I8=0),R$6&gt;$I8)),$E$40,IF(COUNTIF(OFFSET(Comitards!$A$8,$B8,7,1,20),R$6)=1,$E$39,0))</f>
        <v>0</v>
      </c>
      <c r="S8" s="32">
        <f ca="1">IF(OR(S$6&lt;$H8,AND(NOT($I8=0),S$6&gt;$I8)),$E$40,IF(COUNTIF(OFFSET(Comitards!$A$8,$B8,7,1,20),S$6)=1,$E$39,0))</f>
        <v>0</v>
      </c>
      <c r="T8" s="32" t="str">
        <f ca="1">IF(OR(T$6&lt;$H8,AND(NOT($I8=0),T$6&gt;$I8)),$E$40,IF(COUNTIF(OFFSET(Comitards!$A$8,$B8,7,1,20),T$6)=1,$E$39,0))</f>
        <v>X</v>
      </c>
      <c r="U8" s="32">
        <f ca="1">IF(OR(U$6&lt;$H8,AND(NOT($I8=0),U$6&gt;$I8)),$E$40,IF(COUNTIF(OFFSET(Comitards!$A$8,$B8,7,1,20),U$6)=1,$E$39,0))</f>
        <v>0</v>
      </c>
      <c r="V8" s="32">
        <f ca="1">IF(OR(V$6&lt;$H8,AND(NOT($I8=0),V$6&gt;$I8)),$E$40,IF(COUNTIF(OFFSET(Comitards!$A$8,$B8,7,1,20),V$6)=1,$E$39,0))</f>
        <v>0</v>
      </c>
      <c r="W8" s="32">
        <f ca="1">IF(OR(W$6&lt;$H8,AND(NOT($I8=0),W$6&gt;$I8)),$E$40,IF(COUNTIF(OFFSET(Comitards!$A$8,$B8,7,1,20),W$6)=1,$E$39,0))</f>
        <v>0</v>
      </c>
      <c r="X8" s="32" t="str">
        <f ca="1">IF(OR(X$6&lt;$H8,AND(NOT($I8=0),X$6&gt;$I8)),$E$40,IF(COUNTIF(OFFSET(Comitards!$A$8,$B8,7,1,20),X$6)=1,$E$39,0))</f>
        <v>X</v>
      </c>
      <c r="Y8" s="32">
        <f ca="1">IF(OR(Y$6&lt;$H8,AND(NOT($I8=0),Y$6&gt;$I8)),$E$40,IF(COUNTIF(OFFSET(Comitards!$A$8,$B8,7,1,20),Y$6)=1,$E$39,0))</f>
        <v>0</v>
      </c>
      <c r="Z8" s="32">
        <f ca="1">IF(OR(Z$6&lt;$H8,AND(NOT($I8=0),Z$6&gt;$I8)),$E$40,IF(COUNTIF(OFFSET(Comitards!$A$8,$B8,7,1,20),Z$6)=1,$E$39,0))</f>
        <v>0</v>
      </c>
      <c r="AA8" s="32">
        <f ca="1">IF(OR(AA$6&lt;$H8,AND(NOT($I8=0),AA$6&gt;$I8)),$E$40,IF(COUNTIF(OFFSET(Comitards!$A$8,$B8,7,1,20),AA$6)=1,$E$39,0))</f>
        <v>0</v>
      </c>
      <c r="AB8" s="32" t="str">
        <f ca="1">IF(OR(AB$6&lt;$H8,AND(NOT($I8=0),AB$6&gt;$I8)),$E$40,IF(COUNTIF(OFFSET(Comitards!$A$8,$B8,7,1,20),AB$6)=1,$E$39,0))</f>
        <v>X</v>
      </c>
      <c r="AC8" s="32">
        <f ca="1">IF(OR(AC$6&lt;$H8,AND(NOT($I8=0),AC$6&gt;$I8)),$E$40,IF(COUNTIF(OFFSET(Comitards!$A$8,$B8,7,1,20),AC$6)=1,$E$39,0))</f>
        <v>0</v>
      </c>
      <c r="AD8" s="32">
        <f ca="1">IF(OR(AD$6&lt;$H8,AND(NOT($I8=0),AD$6&gt;$I8)),$E$40,IF(COUNTIF(OFFSET(Comitards!$A$8,$B8,7,1,20),AD$6)=1,$E$39,0))</f>
        <v>0</v>
      </c>
      <c r="AE8" s="32">
        <f ca="1">IF(OR(AE$6&lt;$H8,AND(NOT($I8=0),AE$6&gt;$I8)),$E$40,IF(COUNTIF(OFFSET(Comitards!$A$8,$B8,7,1,20),AE$6)=1,$E$39,0))</f>
        <v>0</v>
      </c>
      <c r="AF8" s="32" t="str">
        <f ca="1">IF(OR(AF$6&lt;$H8,AND(NOT($I8=0),AF$6&gt;$I8)),$E$40,IF(COUNTIF(OFFSET(Comitards!$A$8,$B8,7,1,20),AF$6)=1,$E$39,0))</f>
        <v>X</v>
      </c>
      <c r="AG8" s="32">
        <f ca="1">IF(OR(AG$6&lt;$H8,AND(NOT($I8=0),AG$6&gt;$I8)),$E$40,IF(COUNTIF(OFFSET(Comitards!$A$8,$B8,7,1,20),AG$6)=1,$E$39,0))</f>
        <v>0</v>
      </c>
      <c r="AH8" s="32">
        <f ca="1">IF(OR(AH$6&lt;$H8,AND(NOT($I8=0),AH$6&gt;$I8)),$E$40,IF(COUNTIF(OFFSET(Comitards!$A$8,$B8,7,1,20),AH$6)=1,$E$39,0))</f>
        <v>0</v>
      </c>
      <c r="AI8" s="32">
        <f ca="1">IF(OR(AI$6&lt;$H8,AND(NOT($I8=0),AI$6&gt;$I8)),$E$40,IF(COUNTIF(OFFSET(Comitards!$A$8,$B8,7,1,20),AI$6)=1,$E$39,0))</f>
        <v>0</v>
      </c>
      <c r="AJ8" s="32" t="str">
        <f ca="1">IF(OR(AJ$6&lt;$H8,AND(NOT($I8=0),AJ$6&gt;$I8)),$E$40,IF(COUNTIF(OFFSET(Comitards!$A$8,$B8,7,1,20),AJ$6)=1,$E$39,0))</f>
        <v>X</v>
      </c>
      <c r="AK8" s="32">
        <f ca="1">IF(OR(AK$6&lt;$H8,AND(NOT($I8=0),AK$6&gt;$I8)),$E$40,IF(COUNTIF(OFFSET(Comitards!$A$8,$B8,7,1,20),AK$6)=1,$E$39,0))</f>
        <v>0</v>
      </c>
      <c r="AL8" s="32">
        <f ca="1">IF(OR(AL$6&lt;$H8,AND(NOT($I8=0),AL$6&gt;$I8)),$E$40,IF(COUNTIF(OFFSET(Comitards!$A$8,$B8,7,1,20),AL$6)=1,$E$39,0))</f>
        <v>0</v>
      </c>
      <c r="AM8" s="32">
        <f ca="1">IF(OR(AM$6&lt;$H8,AND(NOT($I8=0),AM$6&gt;$I8)),$E$40,IF(COUNTIF(OFFSET(Comitards!$A$8,$B8,7,1,20),AM$6)=1,$E$39,IF($AI8=$E$39,$E$39,0)))</f>
        <v>0</v>
      </c>
      <c r="AQ8" s="30" t="s">
        <v>74</v>
      </c>
      <c r="AR8" s="1">
        <f>COUNTIF(AM:AM,E39)</f>
        <v>2</v>
      </c>
    </row>
    <row r="9" spans="2:39" ht="16.5" customHeight="1">
      <c r="B9" s="20">
        <v>3</v>
      </c>
      <c r="C9" s="31">
        <f t="shared" si="1"/>
        <v>3</v>
      </c>
      <c r="D9" s="31" t="str">
        <f ca="1">OFFSET(Comitards!$A$8,$B9,D$2,1,1)</f>
        <v>oui</v>
      </c>
      <c r="E9" s="31" t="str">
        <f ca="1">OFFSET(Comitards!$A$8,$B9,E$2,1,1)</f>
        <v>ERPELDING Daniel</v>
      </c>
      <c r="F9" s="31">
        <f ca="1">OFFSET(Comitards!$A$8,$B9,F$2,1,1)</f>
        <v>2001</v>
      </c>
      <c r="G9" s="31">
        <f ca="1">OFFSET(Comitards!$A$8,$B9,G$2,1,1)</f>
        <v>0</v>
      </c>
      <c r="H9" s="31">
        <f ca="1">OFFSET(Comitards!$A$8,$B9,H$2,1,1)</f>
        <v>2002</v>
      </c>
      <c r="I9" s="31">
        <f ca="1">OFFSET(Comitards!$A$8,$B9,I$2,1,1)</f>
        <v>0</v>
      </c>
      <c r="J9" s="32" t="str">
        <f ca="1">IF(OR(J$6&lt;$H9,AND(NOT($I9=0),J$6&gt;$I9)),$E$40,IF(COUNTIF(OFFSET(Comitards!$A$8,$B9,7,1,20),J$6)=1,$E$39,0))</f>
        <v>-</v>
      </c>
      <c r="K9" s="32" t="str">
        <f ca="1">IF(OR(K$6&lt;$H9,AND(NOT($I9=0),K$6&gt;$I9)),$E$40,IF(COUNTIF(OFFSET(Comitards!$A$8,$B9,7,1,20),K$6)=1,$E$39,0))</f>
        <v>-</v>
      </c>
      <c r="L9" s="32" t="str">
        <f ca="1">IF(OR(L$6&lt;$H9,AND(NOT($I9=0),L$6&gt;$I9)),$E$40,IF(COUNTIF(OFFSET(Comitards!$A$8,$B9,7,1,20),L$6)=1,$E$39,0))</f>
        <v>-</v>
      </c>
      <c r="M9" s="32" t="str">
        <f ca="1">IF(OR(M$6&lt;$H9,AND(NOT($I9=0),M$6&gt;$I9)),$E$40,IF(COUNTIF(OFFSET(Comitards!$A$8,$B9,7,1,20),M$6)=1,$E$39,0))</f>
        <v>-</v>
      </c>
      <c r="N9" s="32" t="str">
        <f ca="1">IF(OR(N$6&lt;$H9,AND(NOT($I9=0),N$6&gt;$I9)),$E$40,IF(COUNTIF(OFFSET(Comitards!$A$8,$B9,7,1,20),N$6)=1,$E$39,0))</f>
        <v>-</v>
      </c>
      <c r="O9" s="32" t="str">
        <f ca="1">IF(OR(O$6&lt;$H9,AND(NOT($I9=0),O$6&gt;$I9)),$E$40,IF(COUNTIF(OFFSET(Comitards!$A$8,$B9,7,1,20),O$6)=1,$E$39,0))</f>
        <v>-</v>
      </c>
      <c r="P9" s="32" t="str">
        <f ca="1">IF(OR(P$6&lt;$H9,AND(NOT($I9=0),P$6&gt;$I9)),$E$40,IF(COUNTIF(OFFSET(Comitards!$A$8,$B9,7,1,20),P$6)=1,$E$39,0))</f>
        <v>-</v>
      </c>
      <c r="Q9" s="32" t="str">
        <f ca="1">IF(OR(Q$6&lt;$H9,AND(NOT($I9=0),Q$6&gt;$I9)),$E$40,IF(COUNTIF(OFFSET(Comitards!$A$8,$B9,7,1,20),Q$6)=1,$E$39,0))</f>
        <v>-</v>
      </c>
      <c r="R9" s="32" t="str">
        <f ca="1">IF(OR(R$6&lt;$H9,AND(NOT($I9=0),R$6&gt;$I9)),$E$40,IF(COUNTIF(OFFSET(Comitards!$A$8,$B9,7,1,20),R$6)=1,$E$39,0))</f>
        <v>X</v>
      </c>
      <c r="S9" s="32">
        <f ca="1">IF(OR(S$6&lt;$H9,AND(NOT($I9=0),S$6&gt;$I9)),$E$40,IF(COUNTIF(OFFSET(Comitards!$A$8,$B9,7,1,20),S$6)=1,$E$39,0))</f>
        <v>0</v>
      </c>
      <c r="T9" s="32">
        <f ca="1">IF(OR(T$6&lt;$H9,AND(NOT($I9=0),T$6&gt;$I9)),$E$40,IF(COUNTIF(OFFSET(Comitards!$A$8,$B9,7,1,20),T$6)=1,$E$39,0))</f>
        <v>0</v>
      </c>
      <c r="U9" s="32">
        <f ca="1">IF(OR(U$6&lt;$H9,AND(NOT($I9=0),U$6&gt;$I9)),$E$40,IF(COUNTIF(OFFSET(Comitards!$A$8,$B9,7,1,20),U$6)=1,$E$39,0))</f>
        <v>0</v>
      </c>
      <c r="V9" s="32" t="str">
        <f ca="1">IF(OR(V$6&lt;$H9,AND(NOT($I9=0),V$6&gt;$I9)),$E$40,IF(COUNTIF(OFFSET(Comitards!$A$8,$B9,7,1,20),V$6)=1,$E$39,0))</f>
        <v>X</v>
      </c>
      <c r="W9" s="32">
        <f ca="1">IF(OR(W$6&lt;$H9,AND(NOT($I9=0),W$6&gt;$I9)),$E$40,IF(COUNTIF(OFFSET(Comitards!$A$8,$B9,7,1,20),W$6)=1,$E$39,0))</f>
        <v>0</v>
      </c>
      <c r="X9" s="32">
        <f ca="1">IF(OR(X$6&lt;$H9,AND(NOT($I9=0),X$6&gt;$I9)),$E$40,IF(COUNTIF(OFFSET(Comitards!$A$8,$B9,7,1,20),X$6)=1,$E$39,0))</f>
        <v>0</v>
      </c>
      <c r="Y9" s="32">
        <f ca="1">IF(OR(Y$6&lt;$H9,AND(NOT($I9=0),Y$6&gt;$I9)),$E$40,IF(COUNTIF(OFFSET(Comitards!$A$8,$B9,7,1,20),Y$6)=1,$E$39,0))</f>
        <v>0</v>
      </c>
      <c r="Z9" s="32" t="str">
        <f ca="1">IF(OR(Z$6&lt;$H9,AND(NOT($I9=0),Z$6&gt;$I9)),$E$40,IF(COUNTIF(OFFSET(Comitards!$A$8,$B9,7,1,20),Z$6)=1,$E$39,0))</f>
        <v>X</v>
      </c>
      <c r="AA9" s="32">
        <f ca="1">IF(OR(AA$6&lt;$H9,AND(NOT($I9=0),AA$6&gt;$I9)),$E$40,IF(COUNTIF(OFFSET(Comitards!$A$8,$B9,7,1,20),AA$6)=1,$E$39,0))</f>
        <v>0</v>
      </c>
      <c r="AB9" s="32">
        <f ca="1">IF(OR(AB$6&lt;$H9,AND(NOT($I9=0),AB$6&gt;$I9)),$E$40,IF(COUNTIF(OFFSET(Comitards!$A$8,$B9,7,1,20),AB$6)=1,$E$39,0))</f>
        <v>0</v>
      </c>
      <c r="AC9" s="32">
        <f ca="1">IF(OR(AC$6&lt;$H9,AND(NOT($I9=0),AC$6&gt;$I9)),$E$40,IF(COUNTIF(OFFSET(Comitards!$A$8,$B9,7,1,20),AC$6)=1,$E$39,0))</f>
        <v>0</v>
      </c>
      <c r="AD9" s="32" t="str">
        <f ca="1">IF(OR(AD$6&lt;$H9,AND(NOT($I9=0),AD$6&gt;$I9)),$E$40,IF(COUNTIF(OFFSET(Comitards!$A$8,$B9,7,1,20),AD$6)=1,$E$39,0))</f>
        <v>X</v>
      </c>
      <c r="AE9" s="32">
        <f ca="1">IF(OR(AE$6&lt;$H9,AND(NOT($I9=0),AE$6&gt;$I9)),$E$40,IF(COUNTIF(OFFSET(Comitards!$A$8,$B9,7,1,20),AE$6)=1,$E$39,0))</f>
        <v>0</v>
      </c>
      <c r="AF9" s="32">
        <f ca="1">IF(OR(AF$6&lt;$H9,AND(NOT($I9=0),AF$6&gt;$I9)),$E$40,IF(COUNTIF(OFFSET(Comitards!$A$8,$B9,7,1,20),AF$6)=1,$E$39,0))</f>
        <v>0</v>
      </c>
      <c r="AG9" s="32">
        <f ca="1">IF(OR(AG$6&lt;$H9,AND(NOT($I9=0),AG$6&gt;$I9)),$E$40,IF(COUNTIF(OFFSET(Comitards!$A$8,$B9,7,1,20),AG$6)=1,$E$39,0))</f>
        <v>0</v>
      </c>
      <c r="AH9" s="32" t="str">
        <f ca="1">IF(OR(AH$6&lt;$H9,AND(NOT($I9=0),AH$6&gt;$I9)),$E$40,IF(COUNTIF(OFFSET(Comitards!$A$8,$B9,7,1,20),AH$6)=1,$E$39,0))</f>
        <v>X</v>
      </c>
      <c r="AI9" s="32">
        <f ca="1">IF(OR(AI$6&lt;$H9,AND(NOT($I9=0),AI$6&gt;$I9)),$E$40,IF(COUNTIF(OFFSET(Comitards!$A$8,$B9,7,1,20),AI$6)=1,$E$39,0))</f>
        <v>0</v>
      </c>
      <c r="AJ9" s="32">
        <f ca="1">IF(OR(AJ$6&lt;$H9,AND(NOT($I9=0),AJ$6&gt;$I9)),$E$40,IF(COUNTIF(OFFSET(Comitards!$A$8,$B9,7,1,20),AJ$6)=1,$E$39,0))</f>
        <v>0</v>
      </c>
      <c r="AK9" s="32">
        <f ca="1">IF(OR(AK$6&lt;$H9,AND(NOT($I9=0),AK$6&gt;$I9)),$E$40,IF(COUNTIF(OFFSET(Comitards!$A$8,$B9,7,1,20),AK$6)=1,$E$39,0))</f>
        <v>0</v>
      </c>
      <c r="AL9" s="32" t="str">
        <f ca="1">IF(OR(AL$6&lt;$H9,AND(NOT($I9=0),AL$6&gt;$I9)),$E$40,IF(COUNTIF(OFFSET(Comitards!$A$8,$B9,7,1,20),AL$6)=1,$E$39,0))</f>
        <v>X</v>
      </c>
      <c r="AM9" s="32">
        <f ca="1">IF(OR(AM$6&lt;$H9,AND(NOT($I9=0),AM$6&gt;$I9)),$E$40,IF(COUNTIF(OFFSET(Comitards!$A$8,$B9,7,1,20),AM$6)=1,$E$39,IF($AI9=$E$39,$E$39,0)))</f>
        <v>0</v>
      </c>
    </row>
    <row r="10" spans="2:45" ht="16.5" customHeight="1">
      <c r="B10" s="20">
        <v>4</v>
      </c>
      <c r="C10" s="31">
        <f t="shared" si="1"/>
        <v>4</v>
      </c>
      <c r="D10" s="31" t="str">
        <f ca="1">OFFSET(Comitards!$A$8,$B10,D$2,1,1)</f>
        <v>oui</v>
      </c>
      <c r="E10" s="31" t="str">
        <f ca="1">OFFSET(Comitards!$A$8,$B10,E$2,1,1)</f>
        <v>EVEN Christian</v>
      </c>
      <c r="F10" s="31">
        <f ca="1">OFFSET(Comitards!$A$8,$B10,F$2,1,1)</f>
        <v>2003</v>
      </c>
      <c r="G10" s="31">
        <f ca="1">OFFSET(Comitards!$A$8,$B10,G$2,1,1)</f>
        <v>0</v>
      </c>
      <c r="H10" s="31">
        <f ca="1">OFFSET(Comitards!$A$8,$B10,H$2,1,1)</f>
        <v>2013</v>
      </c>
      <c r="I10" s="31">
        <f ca="1">OFFSET(Comitards!$A$8,$B10,I$2,1,1)</f>
        <v>0</v>
      </c>
      <c r="J10" s="32" t="str">
        <f ca="1">IF(OR(J$6&lt;$H10,AND(NOT($I10=0),J$6&gt;$I10)),$E$40,IF(COUNTIF(OFFSET(Comitards!$A$8,$B10,7,1,20),J$6)=1,$E$39,0))</f>
        <v>-</v>
      </c>
      <c r="K10" s="32" t="str">
        <f ca="1">IF(OR(K$6&lt;$H10,AND(NOT($I10=0),K$6&gt;$I10)),$E$40,IF(COUNTIF(OFFSET(Comitards!$A$8,$B10,7,1,20),K$6)=1,$E$39,0))</f>
        <v>-</v>
      </c>
      <c r="L10" s="32" t="str">
        <f ca="1">IF(OR(L$6&lt;$H10,AND(NOT($I10=0),L$6&gt;$I10)),$E$40,IF(COUNTIF(OFFSET(Comitards!$A$8,$B10,7,1,20),L$6)=1,$E$39,0))</f>
        <v>-</v>
      </c>
      <c r="M10" s="32" t="str">
        <f ca="1">IF(OR(M$6&lt;$H10,AND(NOT($I10=0),M$6&gt;$I10)),$E$40,IF(COUNTIF(OFFSET(Comitards!$A$8,$B10,7,1,20),M$6)=1,$E$39,0))</f>
        <v>-</v>
      </c>
      <c r="N10" s="32" t="str">
        <f ca="1">IF(OR(N$6&lt;$H10,AND(NOT($I10=0),N$6&gt;$I10)),$E$40,IF(COUNTIF(OFFSET(Comitards!$A$8,$B10,7,1,20),N$6)=1,$E$39,0))</f>
        <v>-</v>
      </c>
      <c r="O10" s="32" t="str">
        <f ca="1">IF(OR(O$6&lt;$H10,AND(NOT($I10=0),O$6&gt;$I10)),$E$40,IF(COUNTIF(OFFSET(Comitards!$A$8,$B10,7,1,20),O$6)=1,$E$39,0))</f>
        <v>-</v>
      </c>
      <c r="P10" s="32" t="str">
        <f ca="1">IF(OR(P$6&lt;$H10,AND(NOT($I10=0),P$6&gt;$I10)),$E$40,IF(COUNTIF(OFFSET(Comitards!$A$8,$B10,7,1,20),P$6)=1,$E$39,0))</f>
        <v>-</v>
      </c>
      <c r="Q10" s="32" t="str">
        <f ca="1">IF(OR(Q$6&lt;$H10,AND(NOT($I10=0),Q$6&gt;$I10)),$E$40,IF(COUNTIF(OFFSET(Comitards!$A$8,$B10,7,1,20),Q$6)=1,$E$39,0))</f>
        <v>-</v>
      </c>
      <c r="R10" s="32" t="str">
        <f ca="1">IF(OR(R$6&lt;$H10,AND(NOT($I10=0),R$6&gt;$I10)),$E$40,IF(COUNTIF(OFFSET(Comitards!$A$8,$B10,7,1,20),R$6)=1,$E$39,0))</f>
        <v>-</v>
      </c>
      <c r="S10" s="32" t="str">
        <f ca="1">IF(OR(S$6&lt;$H10,AND(NOT($I10=0),S$6&gt;$I10)),$E$40,IF(COUNTIF(OFFSET(Comitards!$A$8,$B10,7,1,20),S$6)=1,$E$39,0))</f>
        <v>-</v>
      </c>
      <c r="T10" s="32" t="str">
        <f ca="1">IF(OR(T$6&lt;$H10,AND(NOT($I10=0),T$6&gt;$I10)),$E$40,IF(COUNTIF(OFFSET(Comitards!$A$8,$B10,7,1,20),T$6)=1,$E$39,0))</f>
        <v>-</v>
      </c>
      <c r="U10" s="32" t="str">
        <f ca="1">IF(OR(U$6&lt;$H10,AND(NOT($I10=0),U$6&gt;$I10)),$E$40,IF(COUNTIF(OFFSET(Comitards!$A$8,$B10,7,1,20),U$6)=1,$E$39,0))</f>
        <v>-</v>
      </c>
      <c r="V10" s="32" t="str">
        <f ca="1">IF(OR(V$6&lt;$H10,AND(NOT($I10=0),V$6&gt;$I10)),$E$40,IF(COUNTIF(OFFSET(Comitards!$A$8,$B10,7,1,20),V$6)=1,$E$39,0))</f>
        <v>-</v>
      </c>
      <c r="W10" s="32" t="str">
        <f ca="1">IF(OR(W$6&lt;$H10,AND(NOT($I10=0),W$6&gt;$I10)),$E$40,IF(COUNTIF(OFFSET(Comitards!$A$8,$B10,7,1,20),W$6)=1,$E$39,0))</f>
        <v>-</v>
      </c>
      <c r="X10" s="32" t="str">
        <f ca="1">IF(OR(X$6&lt;$H10,AND(NOT($I10=0),X$6&gt;$I10)),$E$40,IF(COUNTIF(OFFSET(Comitards!$A$8,$B10,7,1,20),X$6)=1,$E$39,0))</f>
        <v>-</v>
      </c>
      <c r="Y10" s="32" t="str">
        <f ca="1">IF(OR(Y$6&lt;$H10,AND(NOT($I10=0),Y$6&gt;$I10)),$E$40,IF(COUNTIF(OFFSET(Comitards!$A$8,$B10,7,1,20),Y$6)=1,$E$39,0))</f>
        <v>-</v>
      </c>
      <c r="Z10" s="32" t="str">
        <f ca="1">IF(OR(Z$6&lt;$H10,AND(NOT($I10=0),Z$6&gt;$I10)),$E$40,IF(COUNTIF(OFFSET(Comitards!$A$8,$B10,7,1,20),Z$6)=1,$E$39,0))</f>
        <v>-</v>
      </c>
      <c r="AA10" s="32" t="str">
        <f ca="1">IF(OR(AA$6&lt;$H10,AND(NOT($I10=0),AA$6&gt;$I10)),$E$40,IF(COUNTIF(OFFSET(Comitards!$A$8,$B10,7,1,20),AA$6)=1,$E$39,0))</f>
        <v>-</v>
      </c>
      <c r="AB10" s="32" t="str">
        <f ca="1">IF(OR(AB$6&lt;$H10,AND(NOT($I10=0),AB$6&gt;$I10)),$E$40,IF(COUNTIF(OFFSET(Comitards!$A$8,$B10,7,1,20),AB$6)=1,$E$39,0))</f>
        <v>-</v>
      </c>
      <c r="AC10" s="32" t="str">
        <f ca="1">IF(OR(AC$6&lt;$H10,AND(NOT($I10=0),AC$6&gt;$I10)),$E$40,IF(COUNTIF(OFFSET(Comitards!$A$8,$B10,7,1,20),AC$6)=1,$E$39,0))</f>
        <v>X</v>
      </c>
      <c r="AD10" s="32">
        <f ca="1">IF(OR(AD$6&lt;$H10,AND(NOT($I10=0),AD$6&gt;$I10)),$E$40,IF(COUNTIF(OFFSET(Comitards!$A$8,$B10,7,1,20),AD$6)=1,$E$39,0))</f>
        <v>0</v>
      </c>
      <c r="AE10" s="32">
        <f ca="1">IF(OR(AE$6&lt;$H10,AND(NOT($I10=0),AE$6&gt;$I10)),$E$40,IF(COUNTIF(OFFSET(Comitards!$A$8,$B10,7,1,20),AE$6)=1,$E$39,0))</f>
        <v>0</v>
      </c>
      <c r="AF10" s="32">
        <f ca="1">IF(OR(AF$6&lt;$H10,AND(NOT($I10=0),AF$6&gt;$I10)),$E$40,IF(COUNTIF(OFFSET(Comitards!$A$8,$B10,7,1,20),AF$6)=1,$E$39,0))</f>
        <v>0</v>
      </c>
      <c r="AG10" s="32" t="str">
        <f ca="1">IF(OR(AG$6&lt;$H10,AND(NOT($I10=0),AG$6&gt;$I10)),$E$40,IF(COUNTIF(OFFSET(Comitards!$A$8,$B10,7,1,20),AG$6)=1,$E$39,0))</f>
        <v>X</v>
      </c>
      <c r="AH10" s="32">
        <f ca="1">IF(OR(AH$6&lt;$H10,AND(NOT($I10=0),AH$6&gt;$I10)),$E$40,IF(COUNTIF(OFFSET(Comitards!$A$8,$B10,7,1,20),AH$6)=1,$E$39,0))</f>
        <v>0</v>
      </c>
      <c r="AI10" s="32">
        <f ca="1">IF(OR(AI$6&lt;$H10,AND(NOT($I10=0),AI$6&gt;$I10)),$E$40,IF(COUNTIF(OFFSET(Comitards!$A$8,$B10,7,1,20),AI$6)=1,$E$39,0))</f>
        <v>0</v>
      </c>
      <c r="AJ10" s="32">
        <f ca="1">IF(OR(AJ$6&lt;$H10,AND(NOT($I10=0),AJ$6&gt;$I10)),$E$40,IF(COUNTIF(OFFSET(Comitards!$A$8,$B10,7,1,20),AJ$6)=1,$E$39,0))</f>
        <v>0</v>
      </c>
      <c r="AK10" s="32">
        <f ca="1">IF(OR(AK$6&lt;$H10,AND(NOT($I10=0),AK$6&gt;$I10)),$E$40,IF(COUNTIF(OFFSET(Comitards!$A$8,$B10,7,1,20),AK$6)=1,$E$39,0))</f>
        <v>0</v>
      </c>
      <c r="AL10" s="32" t="str">
        <f ca="1">IF(OR(AL$6&lt;$H10,AND(NOT($I10=0),AL$6&gt;$I10)),$E$40,IF(COUNTIF(OFFSET(Comitards!$A$8,$B10,7,1,20),AL$6)=1,$E$39,0))</f>
        <v>X</v>
      </c>
      <c r="AM10" s="32">
        <f ca="1">IF(OR(AM$6&lt;$H10,AND(NOT($I10=0),AM$6&gt;$I10)),$E$40,IF(COUNTIF(OFFSET(Comitards!$A$8,$B10,7,1,20),AM$6)=1,$E$39,IF($AI10=$E$39,$E$39,0)))</f>
        <v>0</v>
      </c>
      <c r="AP10">
        <f>IF(AR8=0,0,1)</f>
        <v>1</v>
      </c>
      <c r="AQ10" t="str">
        <f ca="1">IF(AP10=0,0,OFFSET($E$6,AS10,0,1,1))</f>
        <v>GENGLER Philippe</v>
      </c>
      <c r="AS10">
        <f>IF(AP10=0,0,MATCH(E39,AM7:AM34,))</f>
        <v>6</v>
      </c>
    </row>
    <row r="11" spans="2:45" ht="16.5" customHeight="1">
      <c r="B11" s="20">
        <v>5</v>
      </c>
      <c r="C11" s="31">
        <f t="shared" si="1"/>
        <v>5</v>
      </c>
      <c r="D11" s="31" t="str">
        <f ca="1">OFFSET(Comitards!$A$8,$B11,D$2,1,1)</f>
        <v>oui</v>
      </c>
      <c r="E11" s="31" t="str">
        <f ca="1">OFFSET(Comitards!$A$8,$B11,E$2,1,1)</f>
        <v>GASPAR Caroline</v>
      </c>
      <c r="F11" s="31">
        <f ca="1">OFFSET(Comitards!$A$8,$B11,F$2,1,1)</f>
        <v>2011</v>
      </c>
      <c r="G11" s="31">
        <f ca="1">OFFSET(Comitards!$A$8,$B11,G$2,1,1)</f>
        <v>0</v>
      </c>
      <c r="H11" s="31">
        <f ca="1">OFFSET(Comitards!$A$8,$B11,H$2,1,1)</f>
        <v>2016</v>
      </c>
      <c r="I11" s="31">
        <f ca="1">OFFSET(Comitards!$A$8,$B11,I$2,1,1)</f>
        <v>0</v>
      </c>
      <c r="J11" s="32" t="str">
        <f ca="1">IF(OR(J$6&lt;$H11,AND(NOT($I11=0),J$6&gt;$I11)),$E$40,IF(COUNTIF(OFFSET(Comitards!$A$8,$B11,7,1,20),J$6)=1,$E$39,0))</f>
        <v>-</v>
      </c>
      <c r="K11" s="32" t="str">
        <f ca="1">IF(OR(K$6&lt;$H11,AND(NOT($I11=0),K$6&gt;$I11)),$E$40,IF(COUNTIF(OFFSET(Comitards!$A$8,$B11,7,1,20),K$6)=1,$E$39,0))</f>
        <v>-</v>
      </c>
      <c r="L11" s="32" t="str">
        <f ca="1">IF(OR(L$6&lt;$H11,AND(NOT($I11=0),L$6&gt;$I11)),$E$40,IF(COUNTIF(OFFSET(Comitards!$A$8,$B11,7,1,20),L$6)=1,$E$39,0))</f>
        <v>-</v>
      </c>
      <c r="M11" s="32" t="str">
        <f ca="1">IF(OR(M$6&lt;$H11,AND(NOT($I11=0),M$6&gt;$I11)),$E$40,IF(COUNTIF(OFFSET(Comitards!$A$8,$B11,7,1,20),M$6)=1,$E$39,0))</f>
        <v>-</v>
      </c>
      <c r="N11" s="32" t="str">
        <f ca="1">IF(OR(N$6&lt;$H11,AND(NOT($I11=0),N$6&gt;$I11)),$E$40,IF(COUNTIF(OFFSET(Comitards!$A$8,$B11,7,1,20),N$6)=1,$E$39,0))</f>
        <v>-</v>
      </c>
      <c r="O11" s="32" t="str">
        <f ca="1">IF(OR(O$6&lt;$H11,AND(NOT($I11=0),O$6&gt;$I11)),$E$40,IF(COUNTIF(OFFSET(Comitards!$A$8,$B11,7,1,20),O$6)=1,$E$39,0))</f>
        <v>-</v>
      </c>
      <c r="P11" s="32" t="str">
        <f ca="1">IF(OR(P$6&lt;$H11,AND(NOT($I11=0),P$6&gt;$I11)),$E$40,IF(COUNTIF(OFFSET(Comitards!$A$8,$B11,7,1,20),P$6)=1,$E$39,0))</f>
        <v>-</v>
      </c>
      <c r="Q11" s="32" t="str">
        <f ca="1">IF(OR(Q$6&lt;$H11,AND(NOT($I11=0),Q$6&gt;$I11)),$E$40,IF(COUNTIF(OFFSET(Comitards!$A$8,$B11,7,1,20),Q$6)=1,$E$39,0))</f>
        <v>-</v>
      </c>
      <c r="R11" s="32" t="str">
        <f ca="1">IF(OR(R$6&lt;$H11,AND(NOT($I11=0),R$6&gt;$I11)),$E$40,IF(COUNTIF(OFFSET(Comitards!$A$8,$B11,7,1,20),R$6)=1,$E$39,0))</f>
        <v>-</v>
      </c>
      <c r="S11" s="32" t="str">
        <f ca="1">IF(OR(S$6&lt;$H11,AND(NOT($I11=0),S$6&gt;$I11)),$E$40,IF(COUNTIF(OFFSET(Comitards!$A$8,$B11,7,1,20),S$6)=1,$E$39,0))</f>
        <v>-</v>
      </c>
      <c r="T11" s="32" t="str">
        <f ca="1">IF(OR(T$6&lt;$H11,AND(NOT($I11=0),T$6&gt;$I11)),$E$40,IF(COUNTIF(OFFSET(Comitards!$A$8,$B11,7,1,20),T$6)=1,$E$39,0))</f>
        <v>-</v>
      </c>
      <c r="U11" s="32" t="str">
        <f ca="1">IF(OR(U$6&lt;$H11,AND(NOT($I11=0),U$6&gt;$I11)),$E$40,IF(COUNTIF(OFFSET(Comitards!$A$8,$B11,7,1,20),U$6)=1,$E$39,0))</f>
        <v>-</v>
      </c>
      <c r="V11" s="32" t="str">
        <f ca="1">IF(OR(V$6&lt;$H11,AND(NOT($I11=0),V$6&gt;$I11)),$E$40,IF(COUNTIF(OFFSET(Comitards!$A$8,$B11,7,1,20),V$6)=1,$E$39,0))</f>
        <v>-</v>
      </c>
      <c r="W11" s="32" t="str">
        <f ca="1">IF(OR(W$6&lt;$H11,AND(NOT($I11=0),W$6&gt;$I11)),$E$40,IF(COUNTIF(OFFSET(Comitards!$A$8,$B11,7,1,20),W$6)=1,$E$39,0))</f>
        <v>-</v>
      </c>
      <c r="X11" s="32" t="str">
        <f ca="1">IF(OR(X$6&lt;$H11,AND(NOT($I11=0),X$6&gt;$I11)),$E$40,IF(COUNTIF(OFFSET(Comitards!$A$8,$B11,7,1,20),X$6)=1,$E$39,0))</f>
        <v>-</v>
      </c>
      <c r="Y11" s="32" t="str">
        <f ca="1">IF(OR(Y$6&lt;$H11,AND(NOT($I11=0),Y$6&gt;$I11)),$E$40,IF(COUNTIF(OFFSET(Comitards!$A$8,$B11,7,1,20),Y$6)=1,$E$39,0))</f>
        <v>-</v>
      </c>
      <c r="Z11" s="32" t="str">
        <f ca="1">IF(OR(Z$6&lt;$H11,AND(NOT($I11=0),Z$6&gt;$I11)),$E$40,IF(COUNTIF(OFFSET(Comitards!$A$8,$B11,7,1,20),Z$6)=1,$E$39,0))</f>
        <v>-</v>
      </c>
      <c r="AA11" s="32" t="str">
        <f ca="1">IF(OR(AA$6&lt;$H11,AND(NOT($I11=0),AA$6&gt;$I11)),$E$40,IF(COUNTIF(OFFSET(Comitards!$A$8,$B11,7,1,20),AA$6)=1,$E$39,0))</f>
        <v>-</v>
      </c>
      <c r="AB11" s="32" t="str">
        <f ca="1">IF(OR(AB$6&lt;$H11,AND(NOT($I11=0),AB$6&gt;$I11)),$E$40,IF(COUNTIF(OFFSET(Comitards!$A$8,$B11,7,1,20),AB$6)=1,$E$39,0))</f>
        <v>-</v>
      </c>
      <c r="AC11" s="32" t="str">
        <f ca="1">IF(OR(AC$6&lt;$H11,AND(NOT($I11=0),AC$6&gt;$I11)),$E$40,IF(COUNTIF(OFFSET(Comitards!$A$8,$B11,7,1,20),AC$6)=1,$E$39,0))</f>
        <v>-</v>
      </c>
      <c r="AD11" s="32" t="str">
        <f ca="1">IF(OR(AD$6&lt;$H11,AND(NOT($I11=0),AD$6&gt;$I11)),$E$40,IF(COUNTIF(OFFSET(Comitards!$A$8,$B11,7,1,20),AD$6)=1,$E$39,0))</f>
        <v>-</v>
      </c>
      <c r="AE11" s="32" t="str">
        <f ca="1">IF(OR(AE$6&lt;$H11,AND(NOT($I11=0),AE$6&gt;$I11)),$E$40,IF(COUNTIF(OFFSET(Comitards!$A$8,$B11,7,1,20),AE$6)=1,$E$39,0))</f>
        <v>-</v>
      </c>
      <c r="AF11" s="32" t="str">
        <f ca="1">IF(OR(AF$6&lt;$H11,AND(NOT($I11=0),AF$6&gt;$I11)),$E$40,IF(COUNTIF(OFFSET(Comitards!$A$8,$B11,7,1,20),AF$6)=1,$E$39,0))</f>
        <v>X</v>
      </c>
      <c r="AG11" s="32">
        <f ca="1">IF(OR(AG$6&lt;$H11,AND(NOT($I11=0),AG$6&gt;$I11)),$E$40,IF(COUNTIF(OFFSET(Comitards!$A$8,$B11,7,1,20),AG$6)=1,$E$39,0))</f>
        <v>0</v>
      </c>
      <c r="AH11" s="32">
        <f ca="1">IF(OR(AH$6&lt;$H11,AND(NOT($I11=0),AH$6&gt;$I11)),$E$40,IF(COUNTIF(OFFSET(Comitards!$A$8,$B11,7,1,20),AH$6)=1,$E$39,0))</f>
        <v>0</v>
      </c>
      <c r="AI11" s="32">
        <f ca="1">IF(OR(AI$6&lt;$H11,AND(NOT($I11=0),AI$6&gt;$I11)),$E$40,IF(COUNTIF(OFFSET(Comitards!$A$8,$B11,7,1,20),AI$6)=1,$E$39,0))</f>
        <v>0</v>
      </c>
      <c r="AJ11" s="32" t="str">
        <f ca="1">IF(OR(AJ$6&lt;$H11,AND(NOT($I11=0),AJ$6&gt;$I11)),$E$40,IF(COUNTIF(OFFSET(Comitards!$A$8,$B11,7,1,20),AJ$6)=1,$E$39,0))</f>
        <v>X</v>
      </c>
      <c r="AK11" s="32">
        <f ca="1">IF(OR(AK$6&lt;$H11,AND(NOT($I11=0),AK$6&gt;$I11)),$E$40,IF(COUNTIF(OFFSET(Comitards!$A$8,$B11,7,1,20),AK$6)=1,$E$39,0))</f>
        <v>0</v>
      </c>
      <c r="AL11" s="32">
        <f ca="1">IF(OR(AL$6&lt;$H11,AND(NOT($I11=0),AL$6&gt;$I11)),$E$40,IF(COUNTIF(OFFSET(Comitards!$A$8,$B11,7,1,20),AL$6)=1,$E$39,0))</f>
        <v>0</v>
      </c>
      <c r="AM11" s="32">
        <f ca="1">IF(OR(AM$6&lt;$H11,AND(NOT($I11=0),AM$6&gt;$I11)),$E$40,IF(COUNTIF(OFFSET(Comitards!$A$8,$B11,7,1,20),AM$6)=1,$E$39,IF($AI11=$E$39,$E$39,0)))</f>
        <v>0</v>
      </c>
      <c r="AP11">
        <f aca="true" t="shared" si="2" ref="AP11:AP34">IF(OR(AP10=0,AP10&gt;=$AR$8),0,AP10+1)</f>
        <v>2</v>
      </c>
      <c r="AQ11" t="str">
        <f aca="true" ca="1" t="shared" si="3" ref="AQ11:AQ34">IF(AP11=0,0,OFFSET($E$6,AS11,0,1,1))</f>
        <v>LUX Guy</v>
      </c>
      <c r="AS11">
        <f ca="1">IF(AP11=0,0,MATCH($E$39,OFFSET($AM$6,AS10+1,0,$E$36-AS10,1),0)+AS10)</f>
        <v>9</v>
      </c>
    </row>
    <row r="12" spans="2:45" ht="16.5" customHeight="1">
      <c r="B12" s="20">
        <v>6</v>
      </c>
      <c r="C12" s="31">
        <f t="shared" si="1"/>
        <v>6</v>
      </c>
      <c r="D12" s="31" t="str">
        <f ca="1">OFFSET(Comitards!$A$8,$B12,D$2,1,1)</f>
        <v>oui</v>
      </c>
      <c r="E12" s="31" t="str">
        <f ca="1">OFFSET(Comitards!$A$8,$B12,E$2,1,1)</f>
        <v>GENGLER Philippe</v>
      </c>
      <c r="F12" s="31">
        <f ca="1">OFFSET(Comitards!$A$8,$B12,F$2,1,1)</f>
        <v>2012</v>
      </c>
      <c r="G12" s="31">
        <f ca="1">OFFSET(Comitards!$A$8,$B12,G$2,1,1)</f>
        <v>0</v>
      </c>
      <c r="H12" s="31">
        <f ca="1">OFFSET(Comitards!$A$8,$B12,H$2,1,1)</f>
        <v>2015</v>
      </c>
      <c r="I12" s="31">
        <f ca="1">OFFSET(Comitards!$A$8,$B12,I$2,1,1)</f>
        <v>0</v>
      </c>
      <c r="J12" s="32" t="str">
        <f ca="1">IF(OR(J$6&lt;$H12,AND(NOT($I12=0),J$6&gt;$I12)),$E$40,IF(COUNTIF(OFFSET(Comitards!$A$8,$B12,7,1,20),J$6)=1,$E$39,0))</f>
        <v>-</v>
      </c>
      <c r="K12" s="32" t="str">
        <f ca="1">IF(OR(K$6&lt;$H12,AND(NOT($I12=0),K$6&gt;$I12)),$E$40,IF(COUNTIF(OFFSET(Comitards!$A$8,$B12,7,1,20),K$6)=1,$E$39,0))</f>
        <v>-</v>
      </c>
      <c r="L12" s="32" t="str">
        <f ca="1">IF(OR(L$6&lt;$H12,AND(NOT($I12=0),L$6&gt;$I12)),$E$40,IF(COUNTIF(OFFSET(Comitards!$A$8,$B12,7,1,20),L$6)=1,$E$39,0))</f>
        <v>-</v>
      </c>
      <c r="M12" s="32" t="str">
        <f ca="1">IF(OR(M$6&lt;$H12,AND(NOT($I12=0),M$6&gt;$I12)),$E$40,IF(COUNTIF(OFFSET(Comitards!$A$8,$B12,7,1,20),M$6)=1,$E$39,0))</f>
        <v>-</v>
      </c>
      <c r="N12" s="32" t="str">
        <f ca="1">IF(OR(N$6&lt;$H12,AND(NOT($I12=0),N$6&gt;$I12)),$E$40,IF(COUNTIF(OFFSET(Comitards!$A$8,$B12,7,1,20),N$6)=1,$E$39,0))</f>
        <v>-</v>
      </c>
      <c r="O12" s="32" t="str">
        <f ca="1">IF(OR(O$6&lt;$H12,AND(NOT($I12=0),O$6&gt;$I12)),$E$40,IF(COUNTIF(OFFSET(Comitards!$A$8,$B12,7,1,20),O$6)=1,$E$39,0))</f>
        <v>-</v>
      </c>
      <c r="P12" s="32" t="str">
        <f ca="1">IF(OR(P$6&lt;$H12,AND(NOT($I12=0),P$6&gt;$I12)),$E$40,IF(COUNTIF(OFFSET(Comitards!$A$8,$B12,7,1,20),P$6)=1,$E$39,0))</f>
        <v>-</v>
      </c>
      <c r="Q12" s="32" t="str">
        <f ca="1">IF(OR(Q$6&lt;$H12,AND(NOT($I12=0),Q$6&gt;$I12)),$E$40,IF(COUNTIF(OFFSET(Comitards!$A$8,$B12,7,1,20),Q$6)=1,$E$39,0))</f>
        <v>-</v>
      </c>
      <c r="R12" s="32" t="str">
        <f ca="1">IF(OR(R$6&lt;$H12,AND(NOT($I12=0),R$6&gt;$I12)),$E$40,IF(COUNTIF(OFFSET(Comitards!$A$8,$B12,7,1,20),R$6)=1,$E$39,0))</f>
        <v>-</v>
      </c>
      <c r="S12" s="32" t="str">
        <f ca="1">IF(OR(S$6&lt;$H12,AND(NOT($I12=0),S$6&gt;$I12)),$E$40,IF(COUNTIF(OFFSET(Comitards!$A$8,$B12,7,1,20),S$6)=1,$E$39,0))</f>
        <v>-</v>
      </c>
      <c r="T12" s="32" t="str">
        <f ca="1">IF(OR(T$6&lt;$H12,AND(NOT($I12=0),T$6&gt;$I12)),$E$40,IF(COUNTIF(OFFSET(Comitards!$A$8,$B12,7,1,20),T$6)=1,$E$39,0))</f>
        <v>-</v>
      </c>
      <c r="U12" s="32" t="str">
        <f ca="1">IF(OR(U$6&lt;$H12,AND(NOT($I12=0),U$6&gt;$I12)),$E$40,IF(COUNTIF(OFFSET(Comitards!$A$8,$B12,7,1,20),U$6)=1,$E$39,0))</f>
        <v>-</v>
      </c>
      <c r="V12" s="32" t="str">
        <f ca="1">IF(OR(V$6&lt;$H12,AND(NOT($I12=0),V$6&gt;$I12)),$E$40,IF(COUNTIF(OFFSET(Comitards!$A$8,$B12,7,1,20),V$6)=1,$E$39,0))</f>
        <v>-</v>
      </c>
      <c r="W12" s="32" t="str">
        <f ca="1">IF(OR(W$6&lt;$H12,AND(NOT($I12=0),W$6&gt;$I12)),$E$40,IF(COUNTIF(OFFSET(Comitards!$A$8,$B12,7,1,20),W$6)=1,$E$39,0))</f>
        <v>-</v>
      </c>
      <c r="X12" s="32" t="str">
        <f ca="1">IF(OR(X$6&lt;$H12,AND(NOT($I12=0),X$6&gt;$I12)),$E$40,IF(COUNTIF(OFFSET(Comitards!$A$8,$B12,7,1,20),X$6)=1,$E$39,0))</f>
        <v>-</v>
      </c>
      <c r="Y12" s="32" t="str">
        <f ca="1">IF(OR(Y$6&lt;$H12,AND(NOT($I12=0),Y$6&gt;$I12)),$E$40,IF(COUNTIF(OFFSET(Comitards!$A$8,$B12,7,1,20),Y$6)=1,$E$39,0))</f>
        <v>-</v>
      </c>
      <c r="Z12" s="32" t="str">
        <f ca="1">IF(OR(Z$6&lt;$H12,AND(NOT($I12=0),Z$6&gt;$I12)),$E$40,IF(COUNTIF(OFFSET(Comitards!$A$8,$B12,7,1,20),Z$6)=1,$E$39,0))</f>
        <v>-</v>
      </c>
      <c r="AA12" s="32" t="str">
        <f ca="1">IF(OR(AA$6&lt;$H12,AND(NOT($I12=0),AA$6&gt;$I12)),$E$40,IF(COUNTIF(OFFSET(Comitards!$A$8,$B12,7,1,20),AA$6)=1,$E$39,0))</f>
        <v>-</v>
      </c>
      <c r="AB12" s="32" t="str">
        <f ca="1">IF(OR(AB$6&lt;$H12,AND(NOT($I12=0),AB$6&gt;$I12)),$E$40,IF(COUNTIF(OFFSET(Comitards!$A$8,$B12,7,1,20),AB$6)=1,$E$39,0))</f>
        <v>-</v>
      </c>
      <c r="AC12" s="32" t="str">
        <f ca="1">IF(OR(AC$6&lt;$H12,AND(NOT($I12=0),AC$6&gt;$I12)),$E$40,IF(COUNTIF(OFFSET(Comitards!$A$8,$B12,7,1,20),AC$6)=1,$E$39,0))</f>
        <v>-</v>
      </c>
      <c r="AD12" s="32" t="str">
        <f ca="1">IF(OR(AD$6&lt;$H12,AND(NOT($I12=0),AD$6&gt;$I12)),$E$40,IF(COUNTIF(OFFSET(Comitards!$A$8,$B12,7,1,20),AD$6)=1,$E$39,0))</f>
        <v>-</v>
      </c>
      <c r="AE12" s="32" t="str">
        <f ca="1">IF(OR(AE$6&lt;$H12,AND(NOT($I12=0),AE$6&gt;$I12)),$E$40,IF(COUNTIF(OFFSET(Comitards!$A$8,$B12,7,1,20),AE$6)=1,$E$39,0))</f>
        <v>X</v>
      </c>
      <c r="AF12" s="32">
        <f ca="1">IF(OR(AF$6&lt;$H12,AND(NOT($I12=0),AF$6&gt;$I12)),$E$40,IF(COUNTIF(OFFSET(Comitards!$A$8,$B12,7,1,20),AF$6)=1,$E$39,0))</f>
        <v>0</v>
      </c>
      <c r="AG12" s="32">
        <f ca="1">IF(OR(AG$6&lt;$H12,AND(NOT($I12=0),AG$6&gt;$I12)),$E$40,IF(COUNTIF(OFFSET(Comitards!$A$8,$B12,7,1,20),AG$6)=1,$E$39,0))</f>
        <v>0</v>
      </c>
      <c r="AH12" s="32">
        <f ca="1">IF(OR(AH$6&lt;$H12,AND(NOT($I12=0),AH$6&gt;$I12)),$E$40,IF(COUNTIF(OFFSET(Comitards!$A$8,$B12,7,1,20),AH$6)=1,$E$39,0))</f>
        <v>0</v>
      </c>
      <c r="AI12" s="32" t="str">
        <f ca="1">IF(OR(AI$6&lt;$H12,AND(NOT($I12=0),AI$6&gt;$I12)),$E$40,IF(COUNTIF(OFFSET(Comitards!$A$8,$B12,7,1,20),AI$6)=1,$E$39,0))</f>
        <v>X</v>
      </c>
      <c r="AJ12" s="32">
        <f ca="1">IF(OR(AJ$6&lt;$H12,AND(NOT($I12=0),AJ$6&gt;$I12)),$E$40,IF(COUNTIF(OFFSET(Comitards!$A$8,$B12,7,1,20),AJ$6)=1,$E$39,0))</f>
        <v>0</v>
      </c>
      <c r="AK12" s="32">
        <f ca="1">IF(OR(AK$6&lt;$H12,AND(NOT($I12=0),AK$6&gt;$I12)),$E$40,IF(COUNTIF(OFFSET(Comitards!$A$8,$B12,7,1,20),AK$6)=1,$E$39,0))</f>
        <v>0</v>
      </c>
      <c r="AL12" s="32">
        <f ca="1">IF(OR(AL$6&lt;$H12,AND(NOT($I12=0),AL$6&gt;$I12)),$E$40,IF(COUNTIF(OFFSET(Comitards!$A$8,$B12,7,1,20),AL$6)=1,$E$39,0))</f>
        <v>0</v>
      </c>
      <c r="AM12" s="32" t="str">
        <f ca="1">IF(OR(AM$6&lt;$H12,AND(NOT($I12=0),AM$6&gt;$I12)),$E$40,IF(COUNTIF(OFFSET(Comitards!$A$8,$B12,7,1,20),AM$6)=1,$E$39,IF($AI12=$E$39,$E$39,0)))</f>
        <v>X</v>
      </c>
      <c r="AP12">
        <f t="shared" si="2"/>
        <v>0</v>
      </c>
      <c r="AQ12">
        <f ca="1" t="shared" si="3"/>
        <v>0</v>
      </c>
      <c r="AS12">
        <f aca="true" ca="1" t="shared" si="4" ref="AS12:AS34">IF(AP12=0,0,MATCH($E$39,OFFSET($AM$6,AS11+1,0,$E$36-AS11,1),0)+AS11)</f>
        <v>0</v>
      </c>
    </row>
    <row r="13" spans="2:45" ht="16.5" customHeight="1">
      <c r="B13" s="20">
        <v>7</v>
      </c>
      <c r="C13" s="31">
        <f t="shared" si="1"/>
        <v>7</v>
      </c>
      <c r="D13" s="31" t="str">
        <f ca="1">OFFSET(Comitards!$A$8,$B13,D$2,1,1)</f>
        <v>oui</v>
      </c>
      <c r="E13" s="31" t="str">
        <f ca="1">OFFSET(Comitards!$A$8,$B13,E$2,1,1)</f>
        <v>HECKEL Michel</v>
      </c>
      <c r="F13" s="31">
        <f ca="1">OFFSET(Comitards!$A$8,$B13,F$2,1,1)</f>
        <v>2015</v>
      </c>
      <c r="G13" s="31">
        <f ca="1">OFFSET(Comitards!$A$8,$B13,G$2,1,1)</f>
        <v>0</v>
      </c>
      <c r="H13" s="31">
        <f ca="1">OFFSET(Comitards!$A$8,$B13,H$2,1,1)</f>
        <v>2018</v>
      </c>
      <c r="I13" s="31">
        <f ca="1">OFFSET(Comitards!$A$8,$B13,I$2,1,1)</f>
        <v>0</v>
      </c>
      <c r="J13" s="32" t="str">
        <f ca="1">IF(OR(J$6&lt;$H13,AND(NOT($I13=0),J$6&gt;$I13)),$E$40,IF(COUNTIF(OFFSET(Comitards!$A$8,$B13,7,1,20),J$6)=1,$E$39,0))</f>
        <v>-</v>
      </c>
      <c r="K13" s="32" t="str">
        <f ca="1">IF(OR(K$6&lt;$H13,AND(NOT($I13=0),K$6&gt;$I13)),$E$40,IF(COUNTIF(OFFSET(Comitards!$A$8,$B13,7,1,20),K$6)=1,$E$39,0))</f>
        <v>-</v>
      </c>
      <c r="L13" s="32" t="str">
        <f ca="1">IF(OR(L$6&lt;$H13,AND(NOT($I13=0),L$6&gt;$I13)),$E$40,IF(COUNTIF(OFFSET(Comitards!$A$8,$B13,7,1,20),L$6)=1,$E$39,0))</f>
        <v>-</v>
      </c>
      <c r="M13" s="32" t="str">
        <f ca="1">IF(OR(M$6&lt;$H13,AND(NOT($I13=0),M$6&gt;$I13)),$E$40,IF(COUNTIF(OFFSET(Comitards!$A$8,$B13,7,1,20),M$6)=1,$E$39,0))</f>
        <v>-</v>
      </c>
      <c r="N13" s="32" t="str">
        <f ca="1">IF(OR(N$6&lt;$H13,AND(NOT($I13=0),N$6&gt;$I13)),$E$40,IF(COUNTIF(OFFSET(Comitards!$A$8,$B13,7,1,20),N$6)=1,$E$39,0))</f>
        <v>-</v>
      </c>
      <c r="O13" s="32" t="str">
        <f ca="1">IF(OR(O$6&lt;$H13,AND(NOT($I13=0),O$6&gt;$I13)),$E$40,IF(COUNTIF(OFFSET(Comitards!$A$8,$B13,7,1,20),O$6)=1,$E$39,0))</f>
        <v>-</v>
      </c>
      <c r="P13" s="32" t="str">
        <f ca="1">IF(OR(P$6&lt;$H13,AND(NOT($I13=0),P$6&gt;$I13)),$E$40,IF(COUNTIF(OFFSET(Comitards!$A$8,$B13,7,1,20),P$6)=1,$E$39,0))</f>
        <v>-</v>
      </c>
      <c r="Q13" s="32" t="str">
        <f ca="1">IF(OR(Q$6&lt;$H13,AND(NOT($I13=0),Q$6&gt;$I13)),$E$40,IF(COUNTIF(OFFSET(Comitards!$A$8,$B13,7,1,20),Q$6)=1,$E$39,0))</f>
        <v>-</v>
      </c>
      <c r="R13" s="32" t="str">
        <f ca="1">IF(OR(R$6&lt;$H13,AND(NOT($I13=0),R$6&gt;$I13)),$E$40,IF(COUNTIF(OFFSET(Comitards!$A$8,$B13,7,1,20),R$6)=1,$E$39,0))</f>
        <v>-</v>
      </c>
      <c r="S13" s="32" t="str">
        <f ca="1">IF(OR(S$6&lt;$H13,AND(NOT($I13=0),S$6&gt;$I13)),$E$40,IF(COUNTIF(OFFSET(Comitards!$A$8,$B13,7,1,20),S$6)=1,$E$39,0))</f>
        <v>-</v>
      </c>
      <c r="T13" s="32" t="str">
        <f ca="1">IF(OR(T$6&lt;$H13,AND(NOT($I13=0),T$6&gt;$I13)),$E$40,IF(COUNTIF(OFFSET(Comitards!$A$8,$B13,7,1,20),T$6)=1,$E$39,0))</f>
        <v>-</v>
      </c>
      <c r="U13" s="32" t="str">
        <f ca="1">IF(OR(U$6&lt;$H13,AND(NOT($I13=0),U$6&gt;$I13)),$E$40,IF(COUNTIF(OFFSET(Comitards!$A$8,$B13,7,1,20),U$6)=1,$E$39,0))</f>
        <v>-</v>
      </c>
      <c r="V13" s="32" t="str">
        <f ca="1">IF(OR(V$6&lt;$H13,AND(NOT($I13=0),V$6&gt;$I13)),$E$40,IF(COUNTIF(OFFSET(Comitards!$A$8,$B13,7,1,20),V$6)=1,$E$39,0))</f>
        <v>-</v>
      </c>
      <c r="W13" s="32" t="str">
        <f ca="1">IF(OR(W$6&lt;$H13,AND(NOT($I13=0),W$6&gt;$I13)),$E$40,IF(COUNTIF(OFFSET(Comitards!$A$8,$B13,7,1,20),W$6)=1,$E$39,0))</f>
        <v>-</v>
      </c>
      <c r="X13" s="32" t="str">
        <f ca="1">IF(OR(X$6&lt;$H13,AND(NOT($I13=0),X$6&gt;$I13)),$E$40,IF(COUNTIF(OFFSET(Comitards!$A$8,$B13,7,1,20),X$6)=1,$E$39,0))</f>
        <v>-</v>
      </c>
      <c r="Y13" s="32" t="str">
        <f ca="1">IF(OR(Y$6&lt;$H13,AND(NOT($I13=0),Y$6&gt;$I13)),$E$40,IF(COUNTIF(OFFSET(Comitards!$A$8,$B13,7,1,20),Y$6)=1,$E$39,0))</f>
        <v>-</v>
      </c>
      <c r="Z13" s="32" t="str">
        <f ca="1">IF(OR(Z$6&lt;$H13,AND(NOT($I13=0),Z$6&gt;$I13)),$E$40,IF(COUNTIF(OFFSET(Comitards!$A$8,$B13,7,1,20),Z$6)=1,$E$39,0))</f>
        <v>-</v>
      </c>
      <c r="AA13" s="32" t="str">
        <f ca="1">IF(OR(AA$6&lt;$H13,AND(NOT($I13=0),AA$6&gt;$I13)),$E$40,IF(COUNTIF(OFFSET(Comitards!$A$8,$B13,7,1,20),AA$6)=1,$E$39,0))</f>
        <v>-</v>
      </c>
      <c r="AB13" s="32" t="str">
        <f ca="1">IF(OR(AB$6&lt;$H13,AND(NOT($I13=0),AB$6&gt;$I13)),$E$40,IF(COUNTIF(OFFSET(Comitards!$A$8,$B13,7,1,20),AB$6)=1,$E$39,0))</f>
        <v>-</v>
      </c>
      <c r="AC13" s="32" t="str">
        <f ca="1">IF(OR(AC$6&lt;$H13,AND(NOT($I13=0),AC$6&gt;$I13)),$E$40,IF(COUNTIF(OFFSET(Comitards!$A$8,$B13,7,1,20),AC$6)=1,$E$39,0))</f>
        <v>-</v>
      </c>
      <c r="AD13" s="32" t="str">
        <f ca="1">IF(OR(AD$6&lt;$H13,AND(NOT($I13=0),AD$6&gt;$I13)),$E$40,IF(COUNTIF(OFFSET(Comitards!$A$8,$B13,7,1,20),AD$6)=1,$E$39,0))</f>
        <v>-</v>
      </c>
      <c r="AE13" s="32" t="str">
        <f ca="1">IF(OR(AE$6&lt;$H13,AND(NOT($I13=0),AE$6&gt;$I13)),$E$40,IF(COUNTIF(OFFSET(Comitards!$A$8,$B13,7,1,20),AE$6)=1,$E$39,0))</f>
        <v>-</v>
      </c>
      <c r="AF13" s="32" t="str">
        <f ca="1">IF(OR(AF$6&lt;$H13,AND(NOT($I13=0),AF$6&gt;$I13)),$E$40,IF(COUNTIF(OFFSET(Comitards!$A$8,$B13,7,1,20),AF$6)=1,$E$39,0))</f>
        <v>-</v>
      </c>
      <c r="AG13" s="32" t="str">
        <f ca="1">IF(OR(AG$6&lt;$H13,AND(NOT($I13=0),AG$6&gt;$I13)),$E$40,IF(COUNTIF(OFFSET(Comitards!$A$8,$B13,7,1,20),AG$6)=1,$E$39,0))</f>
        <v>-</v>
      </c>
      <c r="AH13" s="32" t="str">
        <f ca="1">IF(OR(AH$6&lt;$H13,AND(NOT($I13=0),AH$6&gt;$I13)),$E$40,IF(COUNTIF(OFFSET(Comitards!$A$8,$B13,7,1,20),AH$6)=1,$E$39,0))</f>
        <v>X</v>
      </c>
      <c r="AI13" s="32">
        <f ca="1">IF(OR(AI$6&lt;$H13,AND(NOT($I13=0),AI$6&gt;$I13)),$E$40,IF(COUNTIF(OFFSET(Comitards!$A$8,$B13,7,1,20),AI$6)=1,$E$39,0))</f>
        <v>0</v>
      </c>
      <c r="AJ13" s="32">
        <f ca="1">IF(OR(AJ$6&lt;$H13,AND(NOT($I13=0),AJ$6&gt;$I13)),$E$40,IF(COUNTIF(OFFSET(Comitards!$A$8,$B13,7,1,20),AJ$6)=1,$E$39,0))</f>
        <v>0</v>
      </c>
      <c r="AK13" s="32">
        <f ca="1">IF(OR(AK$6&lt;$H13,AND(NOT($I13=0),AK$6&gt;$I13)),$E$40,IF(COUNTIF(OFFSET(Comitards!$A$8,$B13,7,1,20),AK$6)=1,$E$39,0))</f>
        <v>0</v>
      </c>
      <c r="AL13" s="32" t="str">
        <f ca="1">IF(OR(AL$6&lt;$H13,AND(NOT($I13=0),AL$6&gt;$I13)),$E$40,IF(COUNTIF(OFFSET(Comitards!$A$8,$B13,7,1,20),AL$6)=1,$E$39,0))</f>
        <v>X</v>
      </c>
      <c r="AM13" s="32">
        <f ca="1">IF(OR(AM$6&lt;$H13,AND(NOT($I13=0),AM$6&gt;$I13)),$E$40,IF(COUNTIF(OFFSET(Comitards!$A$8,$B13,7,1,20),AM$6)=1,$E$39,IF($AI13=$E$39,$E$39,0)))</f>
        <v>0</v>
      </c>
      <c r="AP13">
        <f t="shared" si="2"/>
        <v>0</v>
      </c>
      <c r="AQ13">
        <f ca="1" t="shared" si="3"/>
        <v>0</v>
      </c>
      <c r="AS13">
        <f ca="1" t="shared" si="4"/>
        <v>0</v>
      </c>
    </row>
    <row r="14" spans="2:45" ht="16.5" customHeight="1">
      <c r="B14" s="20">
        <v>8</v>
      </c>
      <c r="C14" s="31">
        <f t="shared" si="1"/>
        <v>8</v>
      </c>
      <c r="D14" s="31" t="str">
        <f ca="1">OFFSET(Comitards!$A$8,$B14,D$2,1,1)</f>
        <v>oui</v>
      </c>
      <c r="E14" s="31" t="str">
        <f ca="1">OFFSET(Comitards!$A$8,$B14,E$2,1,1)</f>
        <v>HELLINGHAUSEN Sophie</v>
      </c>
      <c r="F14" s="31">
        <f ca="1">OFFSET(Comitards!$A$8,$B14,F$2,1,1)</f>
        <v>2014</v>
      </c>
      <c r="G14" s="31">
        <f ca="1">OFFSET(Comitards!$A$8,$B14,G$2,1,1)</f>
        <v>0</v>
      </c>
      <c r="H14" s="31">
        <f ca="1">OFFSET(Comitards!$A$8,$B14,H$2,1,1)</f>
        <v>2016</v>
      </c>
      <c r="I14" s="31">
        <f ca="1">OFFSET(Comitards!$A$8,$B14,I$2,1,1)</f>
        <v>0</v>
      </c>
      <c r="J14" s="32" t="str">
        <f ca="1">IF(OR(J$6&lt;$H14,AND(NOT($I14=0),J$6&gt;$I14)),$E$40,IF(COUNTIF(OFFSET(Comitards!$A$8,$B14,7,1,20),J$6)=1,$E$39,0))</f>
        <v>-</v>
      </c>
      <c r="K14" s="32" t="str">
        <f ca="1">IF(OR(K$6&lt;$H14,AND(NOT($I14=0),K$6&gt;$I14)),$E$40,IF(COUNTIF(OFFSET(Comitards!$A$8,$B14,7,1,20),K$6)=1,$E$39,0))</f>
        <v>-</v>
      </c>
      <c r="L14" s="32" t="str">
        <f ca="1">IF(OR(L$6&lt;$H14,AND(NOT($I14=0),L$6&gt;$I14)),$E$40,IF(COUNTIF(OFFSET(Comitards!$A$8,$B14,7,1,20),L$6)=1,$E$39,0))</f>
        <v>-</v>
      </c>
      <c r="M14" s="32" t="str">
        <f ca="1">IF(OR(M$6&lt;$H14,AND(NOT($I14=0),M$6&gt;$I14)),$E$40,IF(COUNTIF(OFFSET(Comitards!$A$8,$B14,7,1,20),M$6)=1,$E$39,0))</f>
        <v>-</v>
      </c>
      <c r="N14" s="32" t="str">
        <f ca="1">IF(OR(N$6&lt;$H14,AND(NOT($I14=0),N$6&gt;$I14)),$E$40,IF(COUNTIF(OFFSET(Comitards!$A$8,$B14,7,1,20),N$6)=1,$E$39,0))</f>
        <v>-</v>
      </c>
      <c r="O14" s="32" t="str">
        <f ca="1">IF(OR(O$6&lt;$H14,AND(NOT($I14=0),O$6&gt;$I14)),$E$40,IF(COUNTIF(OFFSET(Comitards!$A$8,$B14,7,1,20),O$6)=1,$E$39,0))</f>
        <v>-</v>
      </c>
      <c r="P14" s="32" t="str">
        <f ca="1">IF(OR(P$6&lt;$H14,AND(NOT($I14=0),P$6&gt;$I14)),$E$40,IF(COUNTIF(OFFSET(Comitards!$A$8,$B14,7,1,20),P$6)=1,$E$39,0))</f>
        <v>-</v>
      </c>
      <c r="Q14" s="32" t="str">
        <f ca="1">IF(OR(Q$6&lt;$H14,AND(NOT($I14=0),Q$6&gt;$I14)),$E$40,IF(COUNTIF(OFFSET(Comitards!$A$8,$B14,7,1,20),Q$6)=1,$E$39,0))</f>
        <v>-</v>
      </c>
      <c r="R14" s="32" t="str">
        <f ca="1">IF(OR(R$6&lt;$H14,AND(NOT($I14=0),R$6&gt;$I14)),$E$40,IF(COUNTIF(OFFSET(Comitards!$A$8,$B14,7,1,20),R$6)=1,$E$39,0))</f>
        <v>-</v>
      </c>
      <c r="S14" s="32" t="str">
        <f ca="1">IF(OR(S$6&lt;$H14,AND(NOT($I14=0),S$6&gt;$I14)),$E$40,IF(COUNTIF(OFFSET(Comitards!$A$8,$B14,7,1,20),S$6)=1,$E$39,0))</f>
        <v>-</v>
      </c>
      <c r="T14" s="32" t="str">
        <f ca="1">IF(OR(T$6&lt;$H14,AND(NOT($I14=0),T$6&gt;$I14)),$E$40,IF(COUNTIF(OFFSET(Comitards!$A$8,$B14,7,1,20),T$6)=1,$E$39,0))</f>
        <v>-</v>
      </c>
      <c r="U14" s="32" t="str">
        <f ca="1">IF(OR(U$6&lt;$H14,AND(NOT($I14=0),U$6&gt;$I14)),$E$40,IF(COUNTIF(OFFSET(Comitards!$A$8,$B14,7,1,20),U$6)=1,$E$39,0))</f>
        <v>-</v>
      </c>
      <c r="V14" s="32" t="str">
        <f ca="1">IF(OR(V$6&lt;$H14,AND(NOT($I14=0),V$6&gt;$I14)),$E$40,IF(COUNTIF(OFFSET(Comitards!$A$8,$B14,7,1,20),V$6)=1,$E$39,0))</f>
        <v>-</v>
      </c>
      <c r="W14" s="32" t="str">
        <f ca="1">IF(OR(W$6&lt;$H14,AND(NOT($I14=0),W$6&gt;$I14)),$E$40,IF(COUNTIF(OFFSET(Comitards!$A$8,$B14,7,1,20),W$6)=1,$E$39,0))</f>
        <v>-</v>
      </c>
      <c r="X14" s="32" t="str">
        <f ca="1">IF(OR(X$6&lt;$H14,AND(NOT($I14=0),X$6&gt;$I14)),$E$40,IF(COUNTIF(OFFSET(Comitards!$A$8,$B14,7,1,20),X$6)=1,$E$39,0))</f>
        <v>-</v>
      </c>
      <c r="Y14" s="32" t="str">
        <f ca="1">IF(OR(Y$6&lt;$H14,AND(NOT($I14=0),Y$6&gt;$I14)),$E$40,IF(COUNTIF(OFFSET(Comitards!$A$8,$B14,7,1,20),Y$6)=1,$E$39,0))</f>
        <v>-</v>
      </c>
      <c r="Z14" s="32" t="str">
        <f ca="1">IF(OR(Z$6&lt;$H14,AND(NOT($I14=0),Z$6&gt;$I14)),$E$40,IF(COUNTIF(OFFSET(Comitards!$A$8,$B14,7,1,20),Z$6)=1,$E$39,0))</f>
        <v>-</v>
      </c>
      <c r="AA14" s="32" t="str">
        <f ca="1">IF(OR(AA$6&lt;$H14,AND(NOT($I14=0),AA$6&gt;$I14)),$E$40,IF(COUNTIF(OFFSET(Comitards!$A$8,$B14,7,1,20),AA$6)=1,$E$39,0))</f>
        <v>-</v>
      </c>
      <c r="AB14" s="32" t="str">
        <f ca="1">IF(OR(AB$6&lt;$H14,AND(NOT($I14=0),AB$6&gt;$I14)),$E$40,IF(COUNTIF(OFFSET(Comitards!$A$8,$B14,7,1,20),AB$6)=1,$E$39,0))</f>
        <v>-</v>
      </c>
      <c r="AC14" s="32" t="str">
        <f ca="1">IF(OR(AC$6&lt;$H14,AND(NOT($I14=0),AC$6&gt;$I14)),$E$40,IF(COUNTIF(OFFSET(Comitards!$A$8,$B14,7,1,20),AC$6)=1,$E$39,0))</f>
        <v>-</v>
      </c>
      <c r="AD14" s="32" t="str">
        <f ca="1">IF(OR(AD$6&lt;$H14,AND(NOT($I14=0),AD$6&gt;$I14)),$E$40,IF(COUNTIF(OFFSET(Comitards!$A$8,$B14,7,1,20),AD$6)=1,$E$39,0))</f>
        <v>-</v>
      </c>
      <c r="AE14" s="32" t="str">
        <f ca="1">IF(OR(AE$6&lt;$H14,AND(NOT($I14=0),AE$6&gt;$I14)),$E$40,IF(COUNTIF(OFFSET(Comitards!$A$8,$B14,7,1,20),AE$6)=1,$E$39,0))</f>
        <v>-</v>
      </c>
      <c r="AF14" s="32" t="str">
        <f ca="1">IF(OR(AF$6&lt;$H14,AND(NOT($I14=0),AF$6&gt;$I14)),$E$40,IF(COUNTIF(OFFSET(Comitards!$A$8,$B14,7,1,20),AF$6)=1,$E$39,0))</f>
        <v>X</v>
      </c>
      <c r="AG14" s="32">
        <f ca="1">IF(OR(AG$6&lt;$H14,AND(NOT($I14=0),AG$6&gt;$I14)),$E$40,IF(COUNTIF(OFFSET(Comitards!$A$8,$B14,7,1,20),AG$6)=1,$E$39,0))</f>
        <v>0</v>
      </c>
      <c r="AH14" s="32">
        <f ca="1">IF(OR(AH$6&lt;$H14,AND(NOT($I14=0),AH$6&gt;$I14)),$E$40,IF(COUNTIF(OFFSET(Comitards!$A$8,$B14,7,1,20),AH$6)=1,$E$39,0))</f>
        <v>0</v>
      </c>
      <c r="AI14" s="32">
        <f ca="1">IF(OR(AI$6&lt;$H14,AND(NOT($I14=0),AI$6&gt;$I14)),$E$40,IF(COUNTIF(OFFSET(Comitards!$A$8,$B14,7,1,20),AI$6)=1,$E$39,0))</f>
        <v>0</v>
      </c>
      <c r="AJ14" s="32" t="str">
        <f ca="1">IF(OR(AJ$6&lt;$H14,AND(NOT($I14=0),AJ$6&gt;$I14)),$E$40,IF(COUNTIF(OFFSET(Comitards!$A$8,$B14,7,1,20),AJ$6)=1,$E$39,0))</f>
        <v>X</v>
      </c>
      <c r="AK14" s="32">
        <f ca="1">IF(OR(AK$6&lt;$H14,AND(NOT($I14=0),AK$6&gt;$I14)),$E$40,IF(COUNTIF(OFFSET(Comitards!$A$8,$B14,7,1,20),AK$6)=1,$E$39,0))</f>
        <v>0</v>
      </c>
      <c r="AL14" s="32">
        <f ca="1">IF(OR(AL$6&lt;$H14,AND(NOT($I14=0),AL$6&gt;$I14)),$E$40,IF(COUNTIF(OFFSET(Comitards!$A$8,$B14,7,1,20),AL$6)=1,$E$39,0))</f>
        <v>0</v>
      </c>
      <c r="AM14" s="32">
        <f ca="1">IF(OR(AM$6&lt;$H14,AND(NOT($I14=0),AM$6&gt;$I14)),$E$40,IF(COUNTIF(OFFSET(Comitards!$A$8,$B14,7,1,20),AM$6)=1,$E$39,IF($AI14=$E$39,$E$39,0)))</f>
        <v>0</v>
      </c>
      <c r="AP14">
        <f t="shared" si="2"/>
        <v>0</v>
      </c>
      <c r="AQ14">
        <f ca="1" t="shared" si="3"/>
        <v>0</v>
      </c>
      <c r="AS14">
        <f ca="1" t="shared" si="4"/>
        <v>0</v>
      </c>
    </row>
    <row r="15" spans="2:46" ht="16.5" customHeight="1">
      <c r="B15" s="20">
        <v>9</v>
      </c>
      <c r="C15" s="31">
        <f t="shared" si="1"/>
        <v>9</v>
      </c>
      <c r="D15" s="31" t="str">
        <f ca="1">OFFSET(Comitards!$A$8,$B15,D$2,1,1)</f>
        <v>oui</v>
      </c>
      <c r="E15" s="31" t="str">
        <f ca="1">OFFSET(Comitards!$A$8,$B15,E$2,1,1)</f>
        <v>LUX Guy</v>
      </c>
      <c r="F15" s="31">
        <f ca="1">OFFSET(Comitards!$A$8,$B15,F$2,1,1)</f>
        <v>2007</v>
      </c>
      <c r="G15" s="31">
        <f ca="1">OFFSET(Comitards!$A$8,$B15,G$2,1,1)</f>
        <v>0</v>
      </c>
      <c r="H15" s="31">
        <f ca="1">OFFSET(Comitards!$A$8,$B15,H$2,1,1)</f>
        <v>2011</v>
      </c>
      <c r="I15" s="31">
        <f ca="1">OFFSET(Comitards!$A$8,$B15,I$2,1,1)</f>
        <v>0</v>
      </c>
      <c r="J15" s="32" t="str">
        <f ca="1">IF(OR(J$6&lt;$H15,AND(NOT($I15=0),J$6&gt;$I15)),$E$40,IF(COUNTIF(OFFSET(Comitards!$A$8,$B15,7,1,20),J$6)=1,$E$39,0))</f>
        <v>-</v>
      </c>
      <c r="K15" s="32" t="str">
        <f ca="1">IF(OR(K$6&lt;$H15,AND(NOT($I15=0),K$6&gt;$I15)),$E$40,IF(COUNTIF(OFFSET(Comitards!$A$8,$B15,7,1,20),K$6)=1,$E$39,0))</f>
        <v>-</v>
      </c>
      <c r="L15" s="32" t="str">
        <f ca="1">IF(OR(L$6&lt;$H15,AND(NOT($I15=0),L$6&gt;$I15)),$E$40,IF(COUNTIF(OFFSET(Comitards!$A$8,$B15,7,1,20),L$6)=1,$E$39,0))</f>
        <v>-</v>
      </c>
      <c r="M15" s="32" t="str">
        <f ca="1">IF(OR(M$6&lt;$H15,AND(NOT($I15=0),M$6&gt;$I15)),$E$40,IF(COUNTIF(OFFSET(Comitards!$A$8,$B15,7,1,20),M$6)=1,$E$39,0))</f>
        <v>-</v>
      </c>
      <c r="N15" s="32" t="str">
        <f ca="1">IF(OR(N$6&lt;$H15,AND(NOT($I15=0),N$6&gt;$I15)),$E$40,IF(COUNTIF(OFFSET(Comitards!$A$8,$B15,7,1,20),N$6)=1,$E$39,0))</f>
        <v>-</v>
      </c>
      <c r="O15" s="32" t="str">
        <f ca="1">IF(OR(O$6&lt;$H15,AND(NOT($I15=0),O$6&gt;$I15)),$E$40,IF(COUNTIF(OFFSET(Comitards!$A$8,$B15,7,1,20),O$6)=1,$E$39,0))</f>
        <v>-</v>
      </c>
      <c r="P15" s="32" t="str">
        <f ca="1">IF(OR(P$6&lt;$H15,AND(NOT($I15=0),P$6&gt;$I15)),$E$40,IF(COUNTIF(OFFSET(Comitards!$A$8,$B15,7,1,20),P$6)=1,$E$39,0))</f>
        <v>-</v>
      </c>
      <c r="Q15" s="32" t="str">
        <f ca="1">IF(OR(Q$6&lt;$H15,AND(NOT($I15=0),Q$6&gt;$I15)),$E$40,IF(COUNTIF(OFFSET(Comitards!$A$8,$B15,7,1,20),Q$6)=1,$E$39,0))</f>
        <v>-</v>
      </c>
      <c r="R15" s="32" t="str">
        <f ca="1">IF(OR(R$6&lt;$H15,AND(NOT($I15=0),R$6&gt;$I15)),$E$40,IF(COUNTIF(OFFSET(Comitards!$A$8,$B15,7,1,20),R$6)=1,$E$39,0))</f>
        <v>-</v>
      </c>
      <c r="S15" s="32" t="str">
        <f ca="1">IF(OR(S$6&lt;$H15,AND(NOT($I15=0),S$6&gt;$I15)),$E$40,IF(COUNTIF(OFFSET(Comitards!$A$8,$B15,7,1,20),S$6)=1,$E$39,0))</f>
        <v>-</v>
      </c>
      <c r="T15" s="32" t="str">
        <f ca="1">IF(OR(T$6&lt;$H15,AND(NOT($I15=0),T$6&gt;$I15)),$E$40,IF(COUNTIF(OFFSET(Comitards!$A$8,$B15,7,1,20),T$6)=1,$E$39,0))</f>
        <v>-</v>
      </c>
      <c r="U15" s="32" t="str">
        <f ca="1">IF(OR(U$6&lt;$H15,AND(NOT($I15=0),U$6&gt;$I15)),$E$40,IF(COUNTIF(OFFSET(Comitards!$A$8,$B15,7,1,20),U$6)=1,$E$39,0))</f>
        <v>-</v>
      </c>
      <c r="V15" s="32" t="str">
        <f ca="1">IF(OR(V$6&lt;$H15,AND(NOT($I15=0),V$6&gt;$I15)),$E$40,IF(COUNTIF(OFFSET(Comitards!$A$8,$B15,7,1,20),V$6)=1,$E$39,0))</f>
        <v>-</v>
      </c>
      <c r="W15" s="32" t="str">
        <f ca="1">IF(OR(W$6&lt;$H15,AND(NOT($I15=0),W$6&gt;$I15)),$E$40,IF(COUNTIF(OFFSET(Comitards!$A$8,$B15,7,1,20),W$6)=1,$E$39,0))</f>
        <v>-</v>
      </c>
      <c r="X15" s="32" t="str">
        <f ca="1">IF(OR(X$6&lt;$H15,AND(NOT($I15=0),X$6&gt;$I15)),$E$40,IF(COUNTIF(OFFSET(Comitards!$A$8,$B15,7,1,20),X$6)=1,$E$39,0))</f>
        <v>-</v>
      </c>
      <c r="Y15" s="32" t="str">
        <f ca="1">IF(OR(Y$6&lt;$H15,AND(NOT($I15=0),Y$6&gt;$I15)),$E$40,IF(COUNTIF(OFFSET(Comitards!$A$8,$B15,7,1,20),Y$6)=1,$E$39,0))</f>
        <v>-</v>
      </c>
      <c r="Z15" s="32" t="str">
        <f ca="1">IF(OR(Z$6&lt;$H15,AND(NOT($I15=0),Z$6&gt;$I15)),$E$40,IF(COUNTIF(OFFSET(Comitards!$A$8,$B15,7,1,20),Z$6)=1,$E$39,0))</f>
        <v>-</v>
      </c>
      <c r="AA15" s="32" t="str">
        <f ca="1">IF(OR(AA$6&lt;$H15,AND(NOT($I15=0),AA$6&gt;$I15)),$E$40,IF(COUNTIF(OFFSET(Comitards!$A$8,$B15,7,1,20),AA$6)=1,$E$39,0))</f>
        <v>X</v>
      </c>
      <c r="AB15" s="32">
        <f ca="1">IF(OR(AB$6&lt;$H15,AND(NOT($I15=0),AB$6&gt;$I15)),$E$40,IF(COUNTIF(OFFSET(Comitards!$A$8,$B15,7,1,20),AB$6)=1,$E$39,0))</f>
        <v>0</v>
      </c>
      <c r="AC15" s="32">
        <f ca="1">IF(OR(AC$6&lt;$H15,AND(NOT($I15=0),AC$6&gt;$I15)),$E$40,IF(COUNTIF(OFFSET(Comitards!$A$8,$B15,7,1,20),AC$6)=1,$E$39,0))</f>
        <v>0</v>
      </c>
      <c r="AD15" s="32">
        <f ca="1">IF(OR(AD$6&lt;$H15,AND(NOT($I15=0),AD$6&gt;$I15)),$E$40,IF(COUNTIF(OFFSET(Comitards!$A$8,$B15,7,1,20),AD$6)=1,$E$39,0))</f>
        <v>0</v>
      </c>
      <c r="AE15" s="32" t="str">
        <f ca="1">IF(OR(AE$6&lt;$H15,AND(NOT($I15=0),AE$6&gt;$I15)),$E$40,IF(COUNTIF(OFFSET(Comitards!$A$8,$B15,7,1,20),AE$6)=1,$E$39,0))</f>
        <v>X</v>
      </c>
      <c r="AF15" s="32">
        <f ca="1">IF(OR(AF$6&lt;$H15,AND(NOT($I15=0),AF$6&gt;$I15)),$E$40,IF(COUNTIF(OFFSET(Comitards!$A$8,$B15,7,1,20),AF$6)=1,$E$39,0))</f>
        <v>0</v>
      </c>
      <c r="AG15" s="32">
        <f ca="1">IF(OR(AG$6&lt;$H15,AND(NOT($I15=0),AG$6&gt;$I15)),$E$40,IF(COUNTIF(OFFSET(Comitards!$A$8,$B15,7,1,20),AG$6)=1,$E$39,0))</f>
        <v>0</v>
      </c>
      <c r="AH15" s="32">
        <f ca="1">IF(OR(AH$6&lt;$H15,AND(NOT($I15=0),AH$6&gt;$I15)),$E$40,IF(COUNTIF(OFFSET(Comitards!$A$8,$B15,7,1,20),AH$6)=1,$E$39,0))</f>
        <v>0</v>
      </c>
      <c r="AI15" s="32" t="str">
        <f ca="1">IF(OR(AI$6&lt;$H15,AND(NOT($I15=0),AI$6&gt;$I15)),$E$40,IF(COUNTIF(OFFSET(Comitards!$A$8,$B15,7,1,20),AI$6)=1,$E$39,0))</f>
        <v>X</v>
      </c>
      <c r="AJ15" s="32">
        <f ca="1">IF(OR(AJ$6&lt;$H15,AND(NOT($I15=0),AJ$6&gt;$I15)),$E$40,IF(COUNTIF(OFFSET(Comitards!$A$8,$B15,7,1,20),AJ$6)=1,$E$39,0))</f>
        <v>0</v>
      </c>
      <c r="AK15" s="32">
        <f ca="1">IF(OR(AK$6&lt;$H15,AND(NOT($I15=0),AK$6&gt;$I15)),$E$40,IF(COUNTIF(OFFSET(Comitards!$A$8,$B15,7,1,20),AK$6)=1,$E$39,0))</f>
        <v>0</v>
      </c>
      <c r="AL15" s="32">
        <f ca="1">IF(OR(AL$6&lt;$H15,AND(NOT($I15=0),AL$6&gt;$I15)),$E$40,IF(COUNTIF(OFFSET(Comitards!$A$8,$B15,7,1,20),AL$6)=1,$E$39,0))</f>
        <v>0</v>
      </c>
      <c r="AM15" s="32" t="str">
        <f ca="1">IF(OR(AM$6&lt;$H15,AND(NOT($I15=0),AM$6&gt;$I15)),$E$40,IF(COUNTIF(OFFSET(Comitards!$A$8,$B15,7,1,20),AM$6)=1,$E$39,IF($AI15=$E$39,$E$39,0)))</f>
        <v>X</v>
      </c>
      <c r="AP15">
        <f t="shared" si="2"/>
        <v>0</v>
      </c>
      <c r="AQ15">
        <f ca="1" t="shared" si="3"/>
        <v>0</v>
      </c>
      <c r="AS15">
        <f ca="1" t="shared" si="4"/>
        <v>0</v>
      </c>
      <c r="AT15">
        <f ca="1">IF(AP15=0,0,MATCH($E$39,OFFSET($AM$6,AS14+1,0,$E$36-AS14,1),0)+AS14)</f>
        <v>0</v>
      </c>
    </row>
    <row r="16" spans="2:45" ht="16.5" customHeight="1">
      <c r="B16" s="20">
        <v>10</v>
      </c>
      <c r="C16" s="31">
        <f t="shared" si="1"/>
        <v>10</v>
      </c>
      <c r="D16" s="31" t="str">
        <f ca="1">OFFSET(Comitards!$A$8,$B16,D$2,1,1)</f>
        <v>oui</v>
      </c>
      <c r="E16" s="31" t="str">
        <f ca="1">OFFSET(Comitards!$A$8,$B16,E$2,1,1)</f>
        <v>MALGET Joe</v>
      </c>
      <c r="F16" s="31">
        <f ca="1">OFFSET(Comitards!$A$8,$B16,F$2,1,1)</f>
        <v>2012</v>
      </c>
      <c r="G16" s="31">
        <f ca="1">OFFSET(Comitards!$A$8,$B16,G$2,1,1)</f>
        <v>0</v>
      </c>
      <c r="H16" s="31">
        <f ca="1">OFFSET(Comitards!$A$8,$B16,H$2,1,1)</f>
        <v>2018</v>
      </c>
      <c r="I16" s="31">
        <f ca="1">OFFSET(Comitards!$A$8,$B16,I$2,1,1)</f>
        <v>0</v>
      </c>
      <c r="J16" s="32" t="str">
        <f ca="1">IF(OR(J$6&lt;$H16,AND(NOT($I16=0),J$6&gt;$I16)),$E$40,IF(COUNTIF(OFFSET(Comitards!$A$8,$B16,7,1,20),J$6)=1,$E$39,0))</f>
        <v>-</v>
      </c>
      <c r="K16" s="32" t="str">
        <f ca="1">IF(OR(K$6&lt;$H16,AND(NOT($I16=0),K$6&gt;$I16)),$E$40,IF(COUNTIF(OFFSET(Comitards!$A$8,$B16,7,1,20),K$6)=1,$E$39,0))</f>
        <v>-</v>
      </c>
      <c r="L16" s="32" t="str">
        <f ca="1">IF(OR(L$6&lt;$H16,AND(NOT($I16=0),L$6&gt;$I16)),$E$40,IF(COUNTIF(OFFSET(Comitards!$A$8,$B16,7,1,20),L$6)=1,$E$39,0))</f>
        <v>-</v>
      </c>
      <c r="M16" s="32" t="str">
        <f ca="1">IF(OR(M$6&lt;$H16,AND(NOT($I16=0),M$6&gt;$I16)),$E$40,IF(COUNTIF(OFFSET(Comitards!$A$8,$B16,7,1,20),M$6)=1,$E$39,0))</f>
        <v>-</v>
      </c>
      <c r="N16" s="32" t="str">
        <f ca="1">IF(OR(N$6&lt;$H16,AND(NOT($I16=0),N$6&gt;$I16)),$E$40,IF(COUNTIF(OFFSET(Comitards!$A$8,$B16,7,1,20),N$6)=1,$E$39,0))</f>
        <v>-</v>
      </c>
      <c r="O16" s="32" t="str">
        <f ca="1">IF(OR(O$6&lt;$H16,AND(NOT($I16=0),O$6&gt;$I16)),$E$40,IF(COUNTIF(OFFSET(Comitards!$A$8,$B16,7,1,20),O$6)=1,$E$39,0))</f>
        <v>-</v>
      </c>
      <c r="P16" s="32" t="str">
        <f ca="1">IF(OR(P$6&lt;$H16,AND(NOT($I16=0),P$6&gt;$I16)),$E$40,IF(COUNTIF(OFFSET(Comitards!$A$8,$B16,7,1,20),P$6)=1,$E$39,0))</f>
        <v>-</v>
      </c>
      <c r="Q16" s="32" t="str">
        <f ca="1">IF(OR(Q$6&lt;$H16,AND(NOT($I16=0),Q$6&gt;$I16)),$E$40,IF(COUNTIF(OFFSET(Comitards!$A$8,$B16,7,1,20),Q$6)=1,$E$39,0))</f>
        <v>-</v>
      </c>
      <c r="R16" s="32" t="str">
        <f ca="1">IF(OR(R$6&lt;$H16,AND(NOT($I16=0),R$6&gt;$I16)),$E$40,IF(COUNTIF(OFFSET(Comitards!$A$8,$B16,7,1,20),R$6)=1,$E$39,0))</f>
        <v>-</v>
      </c>
      <c r="S16" s="32" t="str">
        <f ca="1">IF(OR(S$6&lt;$H16,AND(NOT($I16=0),S$6&gt;$I16)),$E$40,IF(COUNTIF(OFFSET(Comitards!$A$8,$B16,7,1,20),S$6)=1,$E$39,0))</f>
        <v>-</v>
      </c>
      <c r="T16" s="32" t="str">
        <f ca="1">IF(OR(T$6&lt;$H16,AND(NOT($I16=0),T$6&gt;$I16)),$E$40,IF(COUNTIF(OFFSET(Comitards!$A$8,$B16,7,1,20),T$6)=1,$E$39,0))</f>
        <v>-</v>
      </c>
      <c r="U16" s="32" t="str">
        <f ca="1">IF(OR(U$6&lt;$H16,AND(NOT($I16=0),U$6&gt;$I16)),$E$40,IF(COUNTIF(OFFSET(Comitards!$A$8,$B16,7,1,20),U$6)=1,$E$39,0))</f>
        <v>-</v>
      </c>
      <c r="V16" s="32" t="str">
        <f ca="1">IF(OR(V$6&lt;$H16,AND(NOT($I16=0),V$6&gt;$I16)),$E$40,IF(COUNTIF(OFFSET(Comitards!$A$8,$B16,7,1,20),V$6)=1,$E$39,0))</f>
        <v>-</v>
      </c>
      <c r="W16" s="32" t="str">
        <f ca="1">IF(OR(W$6&lt;$H16,AND(NOT($I16=0),W$6&gt;$I16)),$E$40,IF(COUNTIF(OFFSET(Comitards!$A$8,$B16,7,1,20),W$6)=1,$E$39,0))</f>
        <v>-</v>
      </c>
      <c r="X16" s="32" t="str">
        <f ca="1">IF(OR(X$6&lt;$H16,AND(NOT($I16=0),X$6&gt;$I16)),$E$40,IF(COUNTIF(OFFSET(Comitards!$A$8,$B16,7,1,20),X$6)=1,$E$39,0))</f>
        <v>-</v>
      </c>
      <c r="Y16" s="32" t="str">
        <f ca="1">IF(OR(Y$6&lt;$H16,AND(NOT($I16=0),Y$6&gt;$I16)),$E$40,IF(COUNTIF(OFFSET(Comitards!$A$8,$B16,7,1,20),Y$6)=1,$E$39,0))</f>
        <v>-</v>
      </c>
      <c r="Z16" s="32" t="str">
        <f ca="1">IF(OR(Z$6&lt;$H16,AND(NOT($I16=0),Z$6&gt;$I16)),$E$40,IF(COUNTIF(OFFSET(Comitards!$A$8,$B16,7,1,20),Z$6)=1,$E$39,0))</f>
        <v>-</v>
      </c>
      <c r="AA16" s="32" t="str">
        <f ca="1">IF(OR(AA$6&lt;$H16,AND(NOT($I16=0),AA$6&gt;$I16)),$E$40,IF(COUNTIF(OFFSET(Comitards!$A$8,$B16,7,1,20),AA$6)=1,$E$39,0))</f>
        <v>-</v>
      </c>
      <c r="AB16" s="32" t="str">
        <f ca="1">IF(OR(AB$6&lt;$H16,AND(NOT($I16=0),AB$6&gt;$I16)),$E$40,IF(COUNTIF(OFFSET(Comitards!$A$8,$B16,7,1,20),AB$6)=1,$E$39,0))</f>
        <v>-</v>
      </c>
      <c r="AC16" s="32" t="str">
        <f ca="1">IF(OR(AC$6&lt;$H16,AND(NOT($I16=0),AC$6&gt;$I16)),$E$40,IF(COUNTIF(OFFSET(Comitards!$A$8,$B16,7,1,20),AC$6)=1,$E$39,0))</f>
        <v>-</v>
      </c>
      <c r="AD16" s="32" t="str">
        <f ca="1">IF(OR(AD$6&lt;$H16,AND(NOT($I16=0),AD$6&gt;$I16)),$E$40,IF(COUNTIF(OFFSET(Comitards!$A$8,$B16,7,1,20),AD$6)=1,$E$39,0))</f>
        <v>-</v>
      </c>
      <c r="AE16" s="32" t="str">
        <f ca="1">IF(OR(AE$6&lt;$H16,AND(NOT($I16=0),AE$6&gt;$I16)),$E$40,IF(COUNTIF(OFFSET(Comitards!$A$8,$B16,7,1,20),AE$6)=1,$E$39,0))</f>
        <v>-</v>
      </c>
      <c r="AF16" s="32" t="str">
        <f ca="1">IF(OR(AF$6&lt;$H16,AND(NOT($I16=0),AF$6&gt;$I16)),$E$40,IF(COUNTIF(OFFSET(Comitards!$A$8,$B16,7,1,20),AF$6)=1,$E$39,0))</f>
        <v>-</v>
      </c>
      <c r="AG16" s="32" t="str">
        <f ca="1">IF(OR(AG$6&lt;$H16,AND(NOT($I16=0),AG$6&gt;$I16)),$E$40,IF(COUNTIF(OFFSET(Comitards!$A$8,$B16,7,1,20),AG$6)=1,$E$39,0))</f>
        <v>-</v>
      </c>
      <c r="AH16" s="32" t="str">
        <f ca="1">IF(OR(AH$6&lt;$H16,AND(NOT($I16=0),AH$6&gt;$I16)),$E$40,IF(COUNTIF(OFFSET(Comitards!$A$8,$B16,7,1,20),AH$6)=1,$E$39,0))</f>
        <v>X</v>
      </c>
      <c r="AI16" s="32">
        <f ca="1">IF(OR(AI$6&lt;$H16,AND(NOT($I16=0),AI$6&gt;$I16)),$E$40,IF(COUNTIF(OFFSET(Comitards!$A$8,$B16,7,1,20),AI$6)=1,$E$39,0))</f>
        <v>0</v>
      </c>
      <c r="AJ16" s="32">
        <f ca="1">IF(OR(AJ$6&lt;$H16,AND(NOT($I16=0),AJ$6&gt;$I16)),$E$40,IF(COUNTIF(OFFSET(Comitards!$A$8,$B16,7,1,20),AJ$6)=1,$E$39,0))</f>
        <v>0</v>
      </c>
      <c r="AK16" s="32">
        <f ca="1">IF(OR(AK$6&lt;$H16,AND(NOT($I16=0),AK$6&gt;$I16)),$E$40,IF(COUNTIF(OFFSET(Comitards!$A$8,$B16,7,1,20),AK$6)=1,$E$39,0))</f>
        <v>0</v>
      </c>
      <c r="AL16" s="32" t="str">
        <f ca="1">IF(OR(AL$6&lt;$H16,AND(NOT($I16=0),AL$6&gt;$I16)),$E$40,IF(COUNTIF(OFFSET(Comitards!$A$8,$B16,7,1,20),AL$6)=1,$E$39,0))</f>
        <v>X</v>
      </c>
      <c r="AM16" s="32">
        <f ca="1">IF(OR(AM$6&lt;$H16,AND(NOT($I16=0),AM$6&gt;$I16)),$E$40,IF(COUNTIF(OFFSET(Comitards!$A$8,$B16,7,1,20),AM$6)=1,$E$39,IF($AI16=$E$39,$E$39,0)))</f>
        <v>0</v>
      </c>
      <c r="AP16">
        <f t="shared" si="2"/>
        <v>0</v>
      </c>
      <c r="AQ16">
        <f ca="1" t="shared" si="3"/>
        <v>0</v>
      </c>
      <c r="AS16">
        <f ca="1" t="shared" si="4"/>
        <v>0</v>
      </c>
    </row>
    <row r="17" spans="2:45" ht="16.5" customHeight="1">
      <c r="B17" s="20">
        <v>11</v>
      </c>
      <c r="C17" s="31">
        <f t="shared" si="1"/>
        <v>11</v>
      </c>
      <c r="D17" s="31" t="str">
        <f ca="1">OFFSET(Comitards!$A$8,$B17,D$2,1,1)</f>
        <v>oui</v>
      </c>
      <c r="E17" s="31" t="str">
        <f ca="1">OFFSET(Comitards!$A$8,$B17,E$2,1,1)</f>
        <v>MEISCH Jacques</v>
      </c>
      <c r="F17" s="31">
        <f ca="1">OFFSET(Comitards!$A$8,$B17,F$2,1,1)</f>
        <v>2013</v>
      </c>
      <c r="G17" s="31">
        <f ca="1">OFFSET(Comitards!$A$8,$B17,G$2,1,1)</f>
        <v>0</v>
      </c>
      <c r="H17" s="31">
        <f ca="1">OFFSET(Comitards!$A$8,$B17,H$2,1,1)</f>
        <v>2018</v>
      </c>
      <c r="I17" s="31">
        <f ca="1">OFFSET(Comitards!$A$8,$B17,I$2,1,1)</f>
        <v>0</v>
      </c>
      <c r="J17" s="32" t="str">
        <f ca="1">IF(OR(J$6&lt;$H17,AND(NOT($I17=0),J$6&gt;$I17)),$E$40,IF(COUNTIF(OFFSET(Comitards!$A$8,$B17,7,1,20),J$6)=1,$E$39,0))</f>
        <v>-</v>
      </c>
      <c r="K17" s="32" t="str">
        <f ca="1">IF(OR(K$6&lt;$H17,AND(NOT($I17=0),K$6&gt;$I17)),$E$40,IF(COUNTIF(OFFSET(Comitards!$A$8,$B17,7,1,20),K$6)=1,$E$39,0))</f>
        <v>-</v>
      </c>
      <c r="L17" s="32" t="str">
        <f ca="1">IF(OR(L$6&lt;$H17,AND(NOT($I17=0),L$6&gt;$I17)),$E$40,IF(COUNTIF(OFFSET(Comitards!$A$8,$B17,7,1,20),L$6)=1,$E$39,0))</f>
        <v>-</v>
      </c>
      <c r="M17" s="32" t="str">
        <f ca="1">IF(OR(M$6&lt;$H17,AND(NOT($I17=0),M$6&gt;$I17)),$E$40,IF(COUNTIF(OFFSET(Comitards!$A$8,$B17,7,1,20),M$6)=1,$E$39,0))</f>
        <v>-</v>
      </c>
      <c r="N17" s="32" t="str">
        <f ca="1">IF(OR(N$6&lt;$H17,AND(NOT($I17=0),N$6&gt;$I17)),$E$40,IF(COUNTIF(OFFSET(Comitards!$A$8,$B17,7,1,20),N$6)=1,$E$39,0))</f>
        <v>-</v>
      </c>
      <c r="O17" s="32" t="str">
        <f ca="1">IF(OR(O$6&lt;$H17,AND(NOT($I17=0),O$6&gt;$I17)),$E$40,IF(COUNTIF(OFFSET(Comitards!$A$8,$B17,7,1,20),O$6)=1,$E$39,0))</f>
        <v>-</v>
      </c>
      <c r="P17" s="32" t="str">
        <f ca="1">IF(OR(P$6&lt;$H17,AND(NOT($I17=0),P$6&gt;$I17)),$E$40,IF(COUNTIF(OFFSET(Comitards!$A$8,$B17,7,1,20),P$6)=1,$E$39,0))</f>
        <v>-</v>
      </c>
      <c r="Q17" s="32" t="str">
        <f ca="1">IF(OR(Q$6&lt;$H17,AND(NOT($I17=0),Q$6&gt;$I17)),$E$40,IF(COUNTIF(OFFSET(Comitards!$A$8,$B17,7,1,20),Q$6)=1,$E$39,0))</f>
        <v>-</v>
      </c>
      <c r="R17" s="32" t="str">
        <f ca="1">IF(OR(R$6&lt;$H17,AND(NOT($I17=0),R$6&gt;$I17)),$E$40,IF(COUNTIF(OFFSET(Comitards!$A$8,$B17,7,1,20),R$6)=1,$E$39,0))</f>
        <v>-</v>
      </c>
      <c r="S17" s="32" t="str">
        <f ca="1">IF(OR(S$6&lt;$H17,AND(NOT($I17=0),S$6&gt;$I17)),$E$40,IF(COUNTIF(OFFSET(Comitards!$A$8,$B17,7,1,20),S$6)=1,$E$39,0))</f>
        <v>-</v>
      </c>
      <c r="T17" s="32" t="str">
        <f ca="1">IF(OR(T$6&lt;$H17,AND(NOT($I17=0),T$6&gt;$I17)),$E$40,IF(COUNTIF(OFFSET(Comitards!$A$8,$B17,7,1,20),T$6)=1,$E$39,0))</f>
        <v>-</v>
      </c>
      <c r="U17" s="32" t="str">
        <f ca="1">IF(OR(U$6&lt;$H17,AND(NOT($I17=0),U$6&gt;$I17)),$E$40,IF(COUNTIF(OFFSET(Comitards!$A$8,$B17,7,1,20),U$6)=1,$E$39,0))</f>
        <v>-</v>
      </c>
      <c r="V17" s="32" t="str">
        <f ca="1">IF(OR(V$6&lt;$H17,AND(NOT($I17=0),V$6&gt;$I17)),$E$40,IF(COUNTIF(OFFSET(Comitards!$A$8,$B17,7,1,20),V$6)=1,$E$39,0))</f>
        <v>-</v>
      </c>
      <c r="W17" s="32" t="str">
        <f ca="1">IF(OR(W$6&lt;$H17,AND(NOT($I17=0),W$6&gt;$I17)),$E$40,IF(COUNTIF(OFFSET(Comitards!$A$8,$B17,7,1,20),W$6)=1,$E$39,0))</f>
        <v>-</v>
      </c>
      <c r="X17" s="32" t="str">
        <f ca="1">IF(OR(X$6&lt;$H17,AND(NOT($I17=0),X$6&gt;$I17)),$E$40,IF(COUNTIF(OFFSET(Comitards!$A$8,$B17,7,1,20),X$6)=1,$E$39,0))</f>
        <v>-</v>
      </c>
      <c r="Y17" s="32" t="str">
        <f ca="1">IF(OR(Y$6&lt;$H17,AND(NOT($I17=0),Y$6&gt;$I17)),$E$40,IF(COUNTIF(OFFSET(Comitards!$A$8,$B17,7,1,20),Y$6)=1,$E$39,0))</f>
        <v>-</v>
      </c>
      <c r="Z17" s="32" t="str">
        <f ca="1">IF(OR(Z$6&lt;$H17,AND(NOT($I17=0),Z$6&gt;$I17)),$E$40,IF(COUNTIF(OFFSET(Comitards!$A$8,$B17,7,1,20),Z$6)=1,$E$39,0))</f>
        <v>-</v>
      </c>
      <c r="AA17" s="32" t="str">
        <f ca="1">IF(OR(AA$6&lt;$H17,AND(NOT($I17=0),AA$6&gt;$I17)),$E$40,IF(COUNTIF(OFFSET(Comitards!$A$8,$B17,7,1,20),AA$6)=1,$E$39,0))</f>
        <v>-</v>
      </c>
      <c r="AB17" s="32" t="str">
        <f ca="1">IF(OR(AB$6&lt;$H17,AND(NOT($I17=0),AB$6&gt;$I17)),$E$40,IF(COUNTIF(OFFSET(Comitards!$A$8,$B17,7,1,20),AB$6)=1,$E$39,0))</f>
        <v>-</v>
      </c>
      <c r="AC17" s="32" t="str">
        <f ca="1">IF(OR(AC$6&lt;$H17,AND(NOT($I17=0),AC$6&gt;$I17)),$E$40,IF(COUNTIF(OFFSET(Comitards!$A$8,$B17,7,1,20),AC$6)=1,$E$39,0))</f>
        <v>-</v>
      </c>
      <c r="AD17" s="32" t="str">
        <f ca="1">IF(OR(AD$6&lt;$H17,AND(NOT($I17=0),AD$6&gt;$I17)),$E$40,IF(COUNTIF(OFFSET(Comitards!$A$8,$B17,7,1,20),AD$6)=1,$E$39,0))</f>
        <v>-</v>
      </c>
      <c r="AE17" s="32" t="str">
        <f ca="1">IF(OR(AE$6&lt;$H17,AND(NOT($I17=0),AE$6&gt;$I17)),$E$40,IF(COUNTIF(OFFSET(Comitards!$A$8,$B17,7,1,20),AE$6)=1,$E$39,0))</f>
        <v>-</v>
      </c>
      <c r="AF17" s="32" t="str">
        <f ca="1">IF(OR(AF$6&lt;$H17,AND(NOT($I17=0),AF$6&gt;$I17)),$E$40,IF(COUNTIF(OFFSET(Comitards!$A$8,$B17,7,1,20),AF$6)=1,$E$39,0))</f>
        <v>-</v>
      </c>
      <c r="AG17" s="32" t="str">
        <f ca="1">IF(OR(AG$6&lt;$H17,AND(NOT($I17=0),AG$6&gt;$I17)),$E$40,IF(COUNTIF(OFFSET(Comitards!$A$8,$B17,7,1,20),AG$6)=1,$E$39,0))</f>
        <v>-</v>
      </c>
      <c r="AH17" s="32" t="str">
        <f ca="1">IF(OR(AH$6&lt;$H17,AND(NOT($I17=0),AH$6&gt;$I17)),$E$40,IF(COUNTIF(OFFSET(Comitards!$A$8,$B17,7,1,20),AH$6)=1,$E$39,0))</f>
        <v>X</v>
      </c>
      <c r="AI17" s="32">
        <f ca="1">IF(OR(AI$6&lt;$H17,AND(NOT($I17=0),AI$6&gt;$I17)),$E$40,IF(COUNTIF(OFFSET(Comitards!$A$8,$B17,7,1,20),AI$6)=1,$E$39,0))</f>
        <v>0</v>
      </c>
      <c r="AJ17" s="32">
        <f ca="1">IF(OR(AJ$6&lt;$H17,AND(NOT($I17=0),AJ$6&gt;$I17)),$E$40,IF(COUNTIF(OFFSET(Comitards!$A$8,$B17,7,1,20),AJ$6)=1,$E$39,0))</f>
        <v>0</v>
      </c>
      <c r="AK17" s="32">
        <f ca="1">IF(OR(AK$6&lt;$H17,AND(NOT($I17=0),AK$6&gt;$I17)),$E$40,IF(COUNTIF(OFFSET(Comitards!$A$8,$B17,7,1,20),AK$6)=1,$E$39,0))</f>
        <v>0</v>
      </c>
      <c r="AL17" s="32" t="str">
        <f ca="1">IF(OR(AL$6&lt;$H17,AND(NOT($I17=0),AL$6&gt;$I17)),$E$40,IF(COUNTIF(OFFSET(Comitards!$A$8,$B17,7,1,20),AL$6)=1,$E$39,0))</f>
        <v>X</v>
      </c>
      <c r="AM17" s="32">
        <f ca="1">IF(OR(AM$6&lt;$H17,AND(NOT($I17=0),AM$6&gt;$I17)),$E$40,IF(COUNTIF(OFFSET(Comitards!$A$8,$B17,7,1,20),AM$6)=1,$E$39,IF($AI17=$E$39,$E$39,0)))</f>
        <v>0</v>
      </c>
      <c r="AP17">
        <f t="shared" si="2"/>
        <v>0</v>
      </c>
      <c r="AQ17">
        <f ca="1" t="shared" si="3"/>
        <v>0</v>
      </c>
      <c r="AS17">
        <f ca="1" t="shared" si="4"/>
        <v>0</v>
      </c>
    </row>
    <row r="18" spans="2:45" ht="16.5" customHeight="1">
      <c r="B18" s="20">
        <v>12</v>
      </c>
      <c r="C18" s="31">
        <f t="shared" si="1"/>
        <v>12</v>
      </c>
      <c r="D18" s="31" t="str">
        <f ca="1">OFFSET(Comitards!$A$8,$B18,D$2,1,1)</f>
        <v>oui</v>
      </c>
      <c r="E18" s="31" t="str">
        <f ca="1">OFFSET(Comitards!$A$8,$B18,E$2,1,1)</f>
        <v>NICKELS Tom</v>
      </c>
      <c r="F18" s="31">
        <f ca="1">OFFSET(Comitards!$A$8,$B18,F$2,1,1)</f>
        <v>1996</v>
      </c>
      <c r="G18" s="31">
        <f ca="1">OFFSET(Comitards!$A$8,$B18,G$2,1,1)</f>
        <v>0</v>
      </c>
      <c r="H18" s="31">
        <f ca="1">OFFSET(Comitards!$A$8,$B18,H$2,1,1)</f>
        <v>2002</v>
      </c>
      <c r="I18" s="31">
        <f ca="1">OFFSET(Comitards!$A$8,$B18,I$2,1,1)</f>
        <v>0</v>
      </c>
      <c r="J18" s="32" t="str">
        <f ca="1">IF(OR(J$6&lt;$H18,AND(NOT($I18=0),J$6&gt;$I18)),$E$40,IF(COUNTIF(OFFSET(Comitards!$A$8,$B18,7,1,20),J$6)=1,$E$39,0))</f>
        <v>-</v>
      </c>
      <c r="K18" s="32" t="str">
        <f ca="1">IF(OR(K$6&lt;$H18,AND(NOT($I18=0),K$6&gt;$I18)),$E$40,IF(COUNTIF(OFFSET(Comitards!$A$8,$B18,7,1,20),K$6)=1,$E$39,0))</f>
        <v>-</v>
      </c>
      <c r="L18" s="32" t="str">
        <f ca="1">IF(OR(L$6&lt;$H18,AND(NOT($I18=0),L$6&gt;$I18)),$E$40,IF(COUNTIF(OFFSET(Comitards!$A$8,$B18,7,1,20),L$6)=1,$E$39,0))</f>
        <v>-</v>
      </c>
      <c r="M18" s="32" t="str">
        <f ca="1">IF(OR(M$6&lt;$H18,AND(NOT($I18=0),M$6&gt;$I18)),$E$40,IF(COUNTIF(OFFSET(Comitards!$A$8,$B18,7,1,20),M$6)=1,$E$39,0))</f>
        <v>-</v>
      </c>
      <c r="N18" s="32" t="str">
        <f ca="1">IF(OR(N$6&lt;$H18,AND(NOT($I18=0),N$6&gt;$I18)),$E$40,IF(COUNTIF(OFFSET(Comitards!$A$8,$B18,7,1,20),N$6)=1,$E$39,0))</f>
        <v>-</v>
      </c>
      <c r="O18" s="32" t="str">
        <f ca="1">IF(OR(O$6&lt;$H18,AND(NOT($I18=0),O$6&gt;$I18)),$E$40,IF(COUNTIF(OFFSET(Comitards!$A$8,$B18,7,1,20),O$6)=1,$E$39,0))</f>
        <v>-</v>
      </c>
      <c r="P18" s="32" t="str">
        <f ca="1">IF(OR(P$6&lt;$H18,AND(NOT($I18=0),P$6&gt;$I18)),$E$40,IF(COUNTIF(OFFSET(Comitards!$A$8,$B18,7,1,20),P$6)=1,$E$39,0))</f>
        <v>-</v>
      </c>
      <c r="Q18" s="32" t="str">
        <f ca="1">IF(OR(Q$6&lt;$H18,AND(NOT($I18=0),Q$6&gt;$I18)),$E$40,IF(COUNTIF(OFFSET(Comitards!$A$8,$B18,7,1,20),Q$6)=1,$E$39,0))</f>
        <v>-</v>
      </c>
      <c r="R18" s="32" t="str">
        <f ca="1">IF(OR(R$6&lt;$H18,AND(NOT($I18=0),R$6&gt;$I18)),$E$40,IF(COUNTIF(OFFSET(Comitards!$A$8,$B18,7,1,20),R$6)=1,$E$39,0))</f>
        <v>X</v>
      </c>
      <c r="S18" s="32">
        <f ca="1">IF(OR(S$6&lt;$H18,AND(NOT($I18=0),S$6&gt;$I18)),$E$40,IF(COUNTIF(OFFSET(Comitards!$A$8,$B18,7,1,20),S$6)=1,$E$39,0))</f>
        <v>0</v>
      </c>
      <c r="T18" s="32">
        <f ca="1">IF(OR(T$6&lt;$H18,AND(NOT($I18=0),T$6&gt;$I18)),$E$40,IF(COUNTIF(OFFSET(Comitards!$A$8,$B18,7,1,20),T$6)=1,$E$39,0))</f>
        <v>0</v>
      </c>
      <c r="U18" s="32">
        <f ca="1">IF(OR(U$6&lt;$H18,AND(NOT($I18=0),U$6&gt;$I18)),$E$40,IF(COUNTIF(OFFSET(Comitards!$A$8,$B18,7,1,20),U$6)=1,$E$39,0))</f>
        <v>0</v>
      </c>
      <c r="V18" s="32" t="str">
        <f ca="1">IF(OR(V$6&lt;$H18,AND(NOT($I18=0),V$6&gt;$I18)),$E$40,IF(COUNTIF(OFFSET(Comitards!$A$8,$B18,7,1,20),V$6)=1,$E$39,0))</f>
        <v>X</v>
      </c>
      <c r="W18" s="32">
        <f ca="1">IF(OR(W$6&lt;$H18,AND(NOT($I18=0),W$6&gt;$I18)),$E$40,IF(COUNTIF(OFFSET(Comitards!$A$8,$B18,7,1,20),W$6)=1,$E$39,0))</f>
        <v>0</v>
      </c>
      <c r="X18" s="32">
        <f ca="1">IF(OR(X$6&lt;$H18,AND(NOT($I18=0),X$6&gt;$I18)),$E$40,IF(COUNTIF(OFFSET(Comitards!$A$8,$B18,7,1,20),X$6)=1,$E$39,0))</f>
        <v>0</v>
      </c>
      <c r="Y18" s="32">
        <f ca="1">IF(OR(Y$6&lt;$H18,AND(NOT($I18=0),Y$6&gt;$I18)),$E$40,IF(COUNTIF(OFFSET(Comitards!$A$8,$B18,7,1,20),Y$6)=1,$E$39,0))</f>
        <v>0</v>
      </c>
      <c r="Z18" s="32" t="str">
        <f ca="1">IF(OR(Z$6&lt;$H18,AND(NOT($I18=0),Z$6&gt;$I18)),$E$40,IF(COUNTIF(OFFSET(Comitards!$A$8,$B18,7,1,20),Z$6)=1,$E$39,0))</f>
        <v>X</v>
      </c>
      <c r="AA18" s="32">
        <f ca="1">IF(OR(AA$6&lt;$H18,AND(NOT($I18=0),AA$6&gt;$I18)),$E$40,IF(COUNTIF(OFFSET(Comitards!$A$8,$B18,7,1,20),AA$6)=1,$E$39,0))</f>
        <v>0</v>
      </c>
      <c r="AB18" s="32">
        <f ca="1">IF(OR(AB$6&lt;$H18,AND(NOT($I18=0),AB$6&gt;$I18)),$E$40,IF(COUNTIF(OFFSET(Comitards!$A$8,$B18,7,1,20),AB$6)=1,$E$39,0))</f>
        <v>0</v>
      </c>
      <c r="AC18" s="32">
        <f ca="1">IF(OR(AC$6&lt;$H18,AND(NOT($I18=0),AC$6&gt;$I18)),$E$40,IF(COUNTIF(OFFSET(Comitards!$A$8,$B18,7,1,20),AC$6)=1,$E$39,0))</f>
        <v>0</v>
      </c>
      <c r="AD18" s="32" t="str">
        <f ca="1">IF(OR(AD$6&lt;$H18,AND(NOT($I18=0),AD$6&gt;$I18)),$E$40,IF(COUNTIF(OFFSET(Comitards!$A$8,$B18,7,1,20),AD$6)=1,$E$39,0))</f>
        <v>X</v>
      </c>
      <c r="AE18" s="32">
        <f ca="1">IF(OR(AE$6&lt;$H18,AND(NOT($I18=0),AE$6&gt;$I18)),$E$40,IF(COUNTIF(OFFSET(Comitards!$A$8,$B18,7,1,20),AE$6)=1,$E$39,0))</f>
        <v>0</v>
      </c>
      <c r="AF18" s="32">
        <f ca="1">IF(OR(AF$6&lt;$H18,AND(NOT($I18=0),AF$6&gt;$I18)),$E$40,IF(COUNTIF(OFFSET(Comitards!$A$8,$B18,7,1,20),AF$6)=1,$E$39,0))</f>
        <v>0</v>
      </c>
      <c r="AG18" s="32">
        <f ca="1">IF(OR(AG$6&lt;$H18,AND(NOT($I18=0),AG$6&gt;$I18)),$E$40,IF(COUNTIF(OFFSET(Comitards!$A$8,$B18,7,1,20),AG$6)=1,$E$39,0))</f>
        <v>0</v>
      </c>
      <c r="AH18" s="32" t="str">
        <f ca="1">IF(OR(AH$6&lt;$H18,AND(NOT($I18=0),AH$6&gt;$I18)),$E$40,IF(COUNTIF(OFFSET(Comitards!$A$8,$B18,7,1,20),AH$6)=1,$E$39,0))</f>
        <v>X</v>
      </c>
      <c r="AI18" s="32">
        <f ca="1">IF(OR(AI$6&lt;$H18,AND(NOT($I18=0),AI$6&gt;$I18)),$E$40,IF(COUNTIF(OFFSET(Comitards!$A$8,$B18,7,1,20),AI$6)=1,$E$39,0))</f>
        <v>0</v>
      </c>
      <c r="AJ18" s="32">
        <f ca="1">IF(OR(AJ$6&lt;$H18,AND(NOT($I18=0),AJ$6&gt;$I18)),$E$40,IF(COUNTIF(OFFSET(Comitards!$A$8,$B18,7,1,20),AJ$6)=1,$E$39,0))</f>
        <v>0</v>
      </c>
      <c r="AK18" s="32">
        <f ca="1">IF(OR(AK$6&lt;$H18,AND(NOT($I18=0),AK$6&gt;$I18)),$E$40,IF(COUNTIF(OFFSET(Comitards!$A$8,$B18,7,1,20),AK$6)=1,$E$39,0))</f>
        <v>0</v>
      </c>
      <c r="AL18" s="32" t="str">
        <f ca="1">IF(OR(AL$6&lt;$H18,AND(NOT($I18=0),AL$6&gt;$I18)),$E$40,IF(COUNTIF(OFFSET(Comitards!$A$8,$B18,7,1,20),AL$6)=1,$E$39,0))</f>
        <v>X</v>
      </c>
      <c r="AM18" s="32">
        <f ca="1">IF(OR(AM$6&lt;$H18,AND(NOT($I18=0),AM$6&gt;$I18)),$E$40,IF(COUNTIF(OFFSET(Comitards!$A$8,$B18,7,1,20),AM$6)=1,$E$39,IF($AI18=$E$39,$E$39,0)))</f>
        <v>0</v>
      </c>
      <c r="AP18">
        <f t="shared" si="2"/>
        <v>0</v>
      </c>
      <c r="AQ18">
        <f ca="1" t="shared" si="3"/>
        <v>0</v>
      </c>
      <c r="AS18">
        <f ca="1" t="shared" si="4"/>
        <v>0</v>
      </c>
    </row>
    <row r="19" spans="2:45" ht="16.5" customHeight="1">
      <c r="B19" s="20">
        <v>13</v>
      </c>
      <c r="C19" s="31">
        <f t="shared" si="1"/>
        <v>13</v>
      </c>
      <c r="D19" s="31" t="str">
        <f ca="1">OFFSET(Comitards!$A$8,$B19,D$2,1,1)</f>
        <v>oui</v>
      </c>
      <c r="E19" s="31" t="str">
        <f ca="1">OFFSET(Comitards!$A$8,$B19,E$2,1,1)</f>
        <v>PHILIPPE Louis</v>
      </c>
      <c r="F19" s="31">
        <f ca="1">OFFSET(Comitards!$A$8,$B19,F$2,1,1)</f>
        <v>1993</v>
      </c>
      <c r="G19" s="31">
        <f ca="1">OFFSET(Comitards!$A$8,$B19,G$2,1,1)</f>
        <v>0</v>
      </c>
      <c r="H19" s="31">
        <f ca="1">OFFSET(Comitards!$A$8,$B19,H$2,1,1)</f>
        <v>1997</v>
      </c>
      <c r="I19" s="31">
        <f ca="1">OFFSET(Comitards!$A$8,$B19,I$2,1,1)</f>
        <v>0</v>
      </c>
      <c r="J19" s="32" t="str">
        <f ca="1">IF(OR(J$6&lt;$H19,AND(NOT($I19=0),J$6&gt;$I19)),$E$40,IF(COUNTIF(OFFSET(Comitards!$A$8,$B19,7,1,20),J$6)=1,$E$39,0))</f>
        <v>-</v>
      </c>
      <c r="K19" s="32" t="str">
        <f ca="1">IF(OR(K$6&lt;$H19,AND(NOT($I19=0),K$6&gt;$I19)),$E$40,IF(COUNTIF(OFFSET(Comitards!$A$8,$B19,7,1,20),K$6)=1,$E$39,0))</f>
        <v>-</v>
      </c>
      <c r="L19" s="32" t="str">
        <f ca="1">IF(OR(L$6&lt;$H19,AND(NOT($I19=0),L$6&gt;$I19)),$E$40,IF(COUNTIF(OFFSET(Comitards!$A$8,$B19,7,1,20),L$6)=1,$E$39,0))</f>
        <v>-</v>
      </c>
      <c r="M19" s="32" t="str">
        <f ca="1">IF(OR(M$6&lt;$H19,AND(NOT($I19=0),M$6&gt;$I19)),$E$40,IF(COUNTIF(OFFSET(Comitards!$A$8,$B19,7,1,20),M$6)=1,$E$39,0))</f>
        <v>X</v>
      </c>
      <c r="N19" s="32">
        <f ca="1">IF(OR(N$6&lt;$H19,AND(NOT($I19=0),N$6&gt;$I19)),$E$40,IF(COUNTIF(OFFSET(Comitards!$A$8,$B19,7,1,20),N$6)=1,$E$39,0))</f>
        <v>0</v>
      </c>
      <c r="O19" s="32">
        <f ca="1">IF(OR(O$6&lt;$H19,AND(NOT($I19=0),O$6&gt;$I19)),$E$40,IF(COUNTIF(OFFSET(Comitards!$A$8,$B19,7,1,20),O$6)=1,$E$39,0))</f>
        <v>0</v>
      </c>
      <c r="P19" s="32">
        <f ca="1">IF(OR(P$6&lt;$H19,AND(NOT($I19=0),P$6&gt;$I19)),$E$40,IF(COUNTIF(OFFSET(Comitards!$A$8,$B19,7,1,20),P$6)=1,$E$39,0))</f>
        <v>0</v>
      </c>
      <c r="Q19" s="32" t="str">
        <f ca="1">IF(OR(Q$6&lt;$H19,AND(NOT($I19=0),Q$6&gt;$I19)),$E$40,IF(COUNTIF(OFFSET(Comitards!$A$8,$B19,7,1,20),Q$6)=1,$E$39,0))</f>
        <v>X</v>
      </c>
      <c r="R19" s="32">
        <f ca="1">IF(OR(R$6&lt;$H19,AND(NOT($I19=0),R$6&gt;$I19)),$E$40,IF(COUNTIF(OFFSET(Comitards!$A$8,$B19,7,1,20),R$6)=1,$E$39,0))</f>
        <v>0</v>
      </c>
      <c r="S19" s="32">
        <f ca="1">IF(OR(S$6&lt;$H19,AND(NOT($I19=0),S$6&gt;$I19)),$E$40,IF(COUNTIF(OFFSET(Comitards!$A$8,$B19,7,1,20),S$6)=1,$E$39,0))</f>
        <v>0</v>
      </c>
      <c r="T19" s="32">
        <f ca="1">IF(OR(T$6&lt;$H19,AND(NOT($I19=0),T$6&gt;$I19)),$E$40,IF(COUNTIF(OFFSET(Comitards!$A$8,$B19,7,1,20),T$6)=1,$E$39,0))</f>
        <v>0</v>
      </c>
      <c r="U19" s="32" t="str">
        <f ca="1">IF(OR(U$6&lt;$H19,AND(NOT($I19=0),U$6&gt;$I19)),$E$40,IF(COUNTIF(OFFSET(Comitards!$A$8,$B19,7,1,20),U$6)=1,$E$39,0))</f>
        <v>X</v>
      </c>
      <c r="V19" s="32">
        <f ca="1">IF(OR(V$6&lt;$H19,AND(NOT($I19=0),V$6&gt;$I19)),$E$40,IF(COUNTIF(OFFSET(Comitards!$A$8,$B19,7,1,20),V$6)=1,$E$39,0))</f>
        <v>0</v>
      </c>
      <c r="W19" s="32">
        <f ca="1">IF(OR(W$6&lt;$H19,AND(NOT($I19=0),W$6&gt;$I19)),$E$40,IF(COUNTIF(OFFSET(Comitards!$A$8,$B19,7,1,20),W$6)=1,$E$39,0))</f>
        <v>0</v>
      </c>
      <c r="X19" s="32">
        <f ca="1">IF(OR(X$6&lt;$H19,AND(NOT($I19=0),X$6&gt;$I19)),$E$40,IF(COUNTIF(OFFSET(Comitards!$A$8,$B19,7,1,20),X$6)=1,$E$39,0))</f>
        <v>0</v>
      </c>
      <c r="Y19" s="32" t="str">
        <f ca="1">IF(OR(Y$6&lt;$H19,AND(NOT($I19=0),Y$6&gt;$I19)),$E$40,IF(COUNTIF(OFFSET(Comitards!$A$8,$B19,7,1,20),Y$6)=1,$E$39,0))</f>
        <v>X</v>
      </c>
      <c r="Z19" s="32">
        <f ca="1">IF(OR(Z$6&lt;$H19,AND(NOT($I19=0),Z$6&gt;$I19)),$E$40,IF(COUNTIF(OFFSET(Comitards!$A$8,$B19,7,1,20),Z$6)=1,$E$39,0))</f>
        <v>0</v>
      </c>
      <c r="AA19" s="32">
        <f ca="1">IF(OR(AA$6&lt;$H19,AND(NOT($I19=0),AA$6&gt;$I19)),$E$40,IF(COUNTIF(OFFSET(Comitards!$A$8,$B19,7,1,20),AA$6)=1,$E$39,0))</f>
        <v>0</v>
      </c>
      <c r="AB19" s="32">
        <f ca="1">IF(OR(AB$6&lt;$H19,AND(NOT($I19=0),AB$6&gt;$I19)),$E$40,IF(COUNTIF(OFFSET(Comitards!$A$8,$B19,7,1,20),AB$6)=1,$E$39,0))</f>
        <v>0</v>
      </c>
      <c r="AC19" s="32" t="str">
        <f ca="1">IF(OR(AC$6&lt;$H19,AND(NOT($I19=0),AC$6&gt;$I19)),$E$40,IF(COUNTIF(OFFSET(Comitards!$A$8,$B19,7,1,20),AC$6)=1,$E$39,0))</f>
        <v>X</v>
      </c>
      <c r="AD19" s="32">
        <f ca="1">IF(OR(AD$6&lt;$H19,AND(NOT($I19=0),AD$6&gt;$I19)),$E$40,IF(COUNTIF(OFFSET(Comitards!$A$8,$B19,7,1,20),AD$6)=1,$E$39,0))</f>
        <v>0</v>
      </c>
      <c r="AE19" s="32">
        <f ca="1">IF(OR(AE$6&lt;$H19,AND(NOT($I19=0),AE$6&gt;$I19)),$E$40,IF(COUNTIF(OFFSET(Comitards!$A$8,$B19,7,1,20),AE$6)=1,$E$39,0))</f>
        <v>0</v>
      </c>
      <c r="AF19" s="32">
        <f ca="1">IF(OR(AF$6&lt;$H19,AND(NOT($I19=0),AF$6&gt;$I19)),$E$40,IF(COUNTIF(OFFSET(Comitards!$A$8,$B19,7,1,20),AF$6)=1,$E$39,0))</f>
        <v>0</v>
      </c>
      <c r="AG19" s="32" t="str">
        <f ca="1">IF(OR(AG$6&lt;$H19,AND(NOT($I19=0),AG$6&gt;$I19)),$E$40,IF(COUNTIF(OFFSET(Comitards!$A$8,$B19,7,1,20),AG$6)=1,$E$39,0))</f>
        <v>X</v>
      </c>
      <c r="AH19" s="32">
        <f ca="1">IF(OR(AH$6&lt;$H19,AND(NOT($I19=0),AH$6&gt;$I19)),$E$40,IF(COUNTIF(OFFSET(Comitards!$A$8,$B19,7,1,20),AH$6)=1,$E$39,0))</f>
        <v>0</v>
      </c>
      <c r="AI19" s="32">
        <f ca="1">IF(OR(AI$6&lt;$H19,AND(NOT($I19=0),AI$6&gt;$I19)),$E$40,IF(COUNTIF(OFFSET(Comitards!$A$8,$B19,7,1,20),AI$6)=1,$E$39,0))</f>
        <v>0</v>
      </c>
      <c r="AJ19" s="32">
        <f ca="1">IF(OR(AJ$6&lt;$H19,AND(NOT($I19=0),AJ$6&gt;$I19)),$E$40,IF(COUNTIF(OFFSET(Comitards!$A$8,$B19,7,1,20),AJ$6)=1,$E$39,0))</f>
        <v>0</v>
      </c>
      <c r="AK19" s="32">
        <f ca="1">IF(OR(AK$6&lt;$H19,AND(NOT($I19=0),AK$6&gt;$I19)),$E$40,IF(COUNTIF(OFFSET(Comitards!$A$8,$B19,7,1,20),AK$6)=1,$E$39,0))</f>
        <v>0</v>
      </c>
      <c r="AL19" s="32" t="str">
        <f ca="1">IF(OR(AL$6&lt;$H19,AND(NOT($I19=0),AL$6&gt;$I19)),$E$40,IF(COUNTIF(OFFSET(Comitards!$A$8,$B19,7,1,20),AL$6)=1,$E$39,0))</f>
        <v>X</v>
      </c>
      <c r="AM19" s="32">
        <f ca="1">IF(OR(AM$6&lt;$H19,AND(NOT($I19=0),AM$6&gt;$I19)),$E$40,IF(COUNTIF(OFFSET(Comitards!$A$8,$B19,7,1,20),AM$6)=1,$E$39,IF($AI19=$E$39,$E$39,0)))</f>
        <v>0</v>
      </c>
      <c r="AP19">
        <f t="shared" si="2"/>
        <v>0</v>
      </c>
      <c r="AQ19">
        <f ca="1" t="shared" si="3"/>
        <v>0</v>
      </c>
      <c r="AS19">
        <f ca="1" t="shared" si="4"/>
        <v>0</v>
      </c>
    </row>
    <row r="20" spans="2:45" ht="16.5" customHeight="1">
      <c r="B20" s="20">
        <v>14</v>
      </c>
      <c r="C20" s="31">
        <f t="shared" si="1"/>
        <v>14</v>
      </c>
      <c r="D20" s="31" t="str">
        <f ca="1">OFFSET(Comitards!$A$8,$B20,D$2,1,1)</f>
        <v>oui</v>
      </c>
      <c r="E20" s="31" t="str">
        <f ca="1">OFFSET(Comitards!$A$8,$B20,E$2,1,1)</f>
        <v>SCHREINER Jhemp</v>
      </c>
      <c r="F20" s="31">
        <f ca="1">OFFSET(Comitards!$A$8,$B20,F$2,1,1)</f>
        <v>2004</v>
      </c>
      <c r="G20" s="31">
        <f ca="1">OFFSET(Comitards!$A$8,$B20,G$2,1,1)</f>
        <v>0</v>
      </c>
      <c r="H20" s="31">
        <f ca="1">OFFSET(Comitards!$A$8,$B20,H$2,1,1)</f>
        <v>2012</v>
      </c>
      <c r="I20" s="31">
        <f ca="1">OFFSET(Comitards!$A$8,$B20,I$2,1,1)</f>
        <v>0</v>
      </c>
      <c r="J20" s="32" t="str">
        <f ca="1">IF(OR(J$6&lt;$H20,AND(NOT($I20=0),J$6&gt;$I20)),$E$40,IF(COUNTIF(OFFSET(Comitards!$A$8,$B20,7,1,20),J$6)=1,$E$39,0))</f>
        <v>-</v>
      </c>
      <c r="K20" s="32" t="str">
        <f ca="1">IF(OR(K$6&lt;$H20,AND(NOT($I20=0),K$6&gt;$I20)),$E$40,IF(COUNTIF(OFFSET(Comitards!$A$8,$B20,7,1,20),K$6)=1,$E$39,0))</f>
        <v>-</v>
      </c>
      <c r="L20" s="32" t="str">
        <f ca="1">IF(OR(L$6&lt;$H20,AND(NOT($I20=0),L$6&gt;$I20)),$E$40,IF(COUNTIF(OFFSET(Comitards!$A$8,$B20,7,1,20),L$6)=1,$E$39,0))</f>
        <v>-</v>
      </c>
      <c r="M20" s="32" t="str">
        <f ca="1">IF(OR(M$6&lt;$H20,AND(NOT($I20=0),M$6&gt;$I20)),$E$40,IF(COUNTIF(OFFSET(Comitards!$A$8,$B20,7,1,20),M$6)=1,$E$39,0))</f>
        <v>-</v>
      </c>
      <c r="N20" s="32" t="str">
        <f ca="1">IF(OR(N$6&lt;$H20,AND(NOT($I20=0),N$6&gt;$I20)),$E$40,IF(COUNTIF(OFFSET(Comitards!$A$8,$B20,7,1,20),N$6)=1,$E$39,0))</f>
        <v>-</v>
      </c>
      <c r="O20" s="32" t="str">
        <f ca="1">IF(OR(O$6&lt;$H20,AND(NOT($I20=0),O$6&gt;$I20)),$E$40,IF(COUNTIF(OFFSET(Comitards!$A$8,$B20,7,1,20),O$6)=1,$E$39,0))</f>
        <v>-</v>
      </c>
      <c r="P20" s="32" t="str">
        <f ca="1">IF(OR(P$6&lt;$H20,AND(NOT($I20=0),P$6&gt;$I20)),$E$40,IF(COUNTIF(OFFSET(Comitards!$A$8,$B20,7,1,20),P$6)=1,$E$39,0))</f>
        <v>-</v>
      </c>
      <c r="Q20" s="32" t="str">
        <f ca="1">IF(OR(Q$6&lt;$H20,AND(NOT($I20=0),Q$6&gt;$I20)),$E$40,IF(COUNTIF(OFFSET(Comitards!$A$8,$B20,7,1,20),Q$6)=1,$E$39,0))</f>
        <v>-</v>
      </c>
      <c r="R20" s="32" t="str">
        <f ca="1">IF(OR(R$6&lt;$H20,AND(NOT($I20=0),R$6&gt;$I20)),$E$40,IF(COUNTIF(OFFSET(Comitards!$A$8,$B20,7,1,20),R$6)=1,$E$39,0))</f>
        <v>-</v>
      </c>
      <c r="S20" s="32" t="str">
        <f ca="1">IF(OR(S$6&lt;$H20,AND(NOT($I20=0),S$6&gt;$I20)),$E$40,IF(COUNTIF(OFFSET(Comitards!$A$8,$B20,7,1,20),S$6)=1,$E$39,0))</f>
        <v>-</v>
      </c>
      <c r="T20" s="32" t="str">
        <f ca="1">IF(OR(T$6&lt;$H20,AND(NOT($I20=0),T$6&gt;$I20)),$E$40,IF(COUNTIF(OFFSET(Comitards!$A$8,$B20,7,1,20),T$6)=1,$E$39,0))</f>
        <v>-</v>
      </c>
      <c r="U20" s="32" t="str">
        <f ca="1">IF(OR(U$6&lt;$H20,AND(NOT($I20=0),U$6&gt;$I20)),$E$40,IF(COUNTIF(OFFSET(Comitards!$A$8,$B20,7,1,20),U$6)=1,$E$39,0))</f>
        <v>-</v>
      </c>
      <c r="V20" s="32" t="str">
        <f ca="1">IF(OR(V$6&lt;$H20,AND(NOT($I20=0),V$6&gt;$I20)),$E$40,IF(COUNTIF(OFFSET(Comitards!$A$8,$B20,7,1,20),V$6)=1,$E$39,0))</f>
        <v>-</v>
      </c>
      <c r="W20" s="32" t="str">
        <f ca="1">IF(OR(W$6&lt;$H20,AND(NOT($I20=0),W$6&gt;$I20)),$E$40,IF(COUNTIF(OFFSET(Comitards!$A$8,$B20,7,1,20),W$6)=1,$E$39,0))</f>
        <v>-</v>
      </c>
      <c r="X20" s="32" t="str">
        <f ca="1">IF(OR(X$6&lt;$H20,AND(NOT($I20=0),X$6&gt;$I20)),$E$40,IF(COUNTIF(OFFSET(Comitards!$A$8,$B20,7,1,20),X$6)=1,$E$39,0))</f>
        <v>-</v>
      </c>
      <c r="Y20" s="32" t="str">
        <f ca="1">IF(OR(Y$6&lt;$H20,AND(NOT($I20=0),Y$6&gt;$I20)),$E$40,IF(COUNTIF(OFFSET(Comitards!$A$8,$B20,7,1,20),Y$6)=1,$E$39,0))</f>
        <v>-</v>
      </c>
      <c r="Z20" s="32" t="str">
        <f ca="1">IF(OR(Z$6&lt;$H20,AND(NOT($I20=0),Z$6&gt;$I20)),$E$40,IF(COUNTIF(OFFSET(Comitards!$A$8,$B20,7,1,20),Z$6)=1,$E$39,0))</f>
        <v>-</v>
      </c>
      <c r="AA20" s="32" t="str">
        <f ca="1">IF(OR(AA$6&lt;$H20,AND(NOT($I20=0),AA$6&gt;$I20)),$E$40,IF(COUNTIF(OFFSET(Comitards!$A$8,$B20,7,1,20),AA$6)=1,$E$39,0))</f>
        <v>-</v>
      </c>
      <c r="AB20" s="32" t="str">
        <f ca="1">IF(OR(AB$6&lt;$H20,AND(NOT($I20=0),AB$6&gt;$I20)),$E$40,IF(COUNTIF(OFFSET(Comitards!$A$8,$B20,7,1,20),AB$6)=1,$E$39,0))</f>
        <v>X</v>
      </c>
      <c r="AC20" s="32">
        <f ca="1">IF(OR(AC$6&lt;$H20,AND(NOT($I20=0),AC$6&gt;$I20)),$E$40,IF(COUNTIF(OFFSET(Comitards!$A$8,$B20,7,1,20),AC$6)=1,$E$39,0))</f>
        <v>0</v>
      </c>
      <c r="AD20" s="32">
        <f ca="1">IF(OR(AD$6&lt;$H20,AND(NOT($I20=0),AD$6&gt;$I20)),$E$40,IF(COUNTIF(OFFSET(Comitards!$A$8,$B20,7,1,20),AD$6)=1,$E$39,0))</f>
        <v>0</v>
      </c>
      <c r="AE20" s="32">
        <f ca="1">IF(OR(AE$6&lt;$H20,AND(NOT($I20=0),AE$6&gt;$I20)),$E$40,IF(COUNTIF(OFFSET(Comitards!$A$8,$B20,7,1,20),AE$6)=1,$E$39,0))</f>
        <v>0</v>
      </c>
      <c r="AF20" s="32" t="str">
        <f ca="1">IF(OR(AF$6&lt;$H20,AND(NOT($I20=0),AF$6&gt;$I20)),$E$40,IF(COUNTIF(OFFSET(Comitards!$A$8,$B20,7,1,20),AF$6)=1,$E$39,0))</f>
        <v>X</v>
      </c>
      <c r="AG20" s="32">
        <f ca="1">IF(OR(AG$6&lt;$H20,AND(NOT($I20=0),AG$6&gt;$I20)),$E$40,IF(COUNTIF(OFFSET(Comitards!$A$8,$B20,7,1,20),AG$6)=1,$E$39,0))</f>
        <v>0</v>
      </c>
      <c r="AH20" s="32">
        <f ca="1">IF(OR(AH$6&lt;$H20,AND(NOT($I20=0),AH$6&gt;$I20)),$E$40,IF(COUNTIF(OFFSET(Comitards!$A$8,$B20,7,1,20),AH$6)=1,$E$39,0))</f>
        <v>0</v>
      </c>
      <c r="AI20" s="32">
        <f ca="1">IF(OR(AI$6&lt;$H20,AND(NOT($I20=0),AI$6&gt;$I20)),$E$40,IF(COUNTIF(OFFSET(Comitards!$A$8,$B20,7,1,20),AI$6)=1,$E$39,0))</f>
        <v>0</v>
      </c>
      <c r="AJ20" s="32" t="str">
        <f ca="1">IF(OR(AJ$6&lt;$H20,AND(NOT($I20=0),AJ$6&gt;$I20)),$E$40,IF(COUNTIF(OFFSET(Comitards!$A$8,$B20,7,1,20),AJ$6)=1,$E$39,0))</f>
        <v>X</v>
      </c>
      <c r="AK20" s="32">
        <f ca="1">IF(OR(AK$6&lt;$H20,AND(NOT($I20=0),AK$6&gt;$I20)),$E$40,IF(COUNTIF(OFFSET(Comitards!$A$8,$B20,7,1,20),AK$6)=1,$E$39,0))</f>
        <v>0</v>
      </c>
      <c r="AL20" s="32">
        <f ca="1">IF(OR(AL$6&lt;$H20,AND(NOT($I20=0),AL$6&gt;$I20)),$E$40,IF(COUNTIF(OFFSET(Comitards!$A$8,$B20,7,1,20),AL$6)=1,$E$39,0))</f>
        <v>0</v>
      </c>
      <c r="AM20" s="32">
        <f ca="1">IF(OR(AM$6&lt;$H20,AND(NOT($I20=0),AM$6&gt;$I20)),$E$40,IF(COUNTIF(OFFSET(Comitards!$A$8,$B20,7,1,20),AM$6)=1,$E$39,IF($AI20=$E$39,$E$39,0)))</f>
        <v>0</v>
      </c>
      <c r="AP20">
        <f t="shared" si="2"/>
        <v>0</v>
      </c>
      <c r="AQ20">
        <f ca="1" t="shared" si="3"/>
        <v>0</v>
      </c>
      <c r="AS20">
        <f ca="1" t="shared" si="4"/>
        <v>0</v>
      </c>
    </row>
    <row r="21" spans="2:45" ht="16.5" customHeight="1">
      <c r="B21" s="20">
        <v>15</v>
      </c>
      <c r="C21" s="31">
        <f t="shared" si="1"/>
        <v>15</v>
      </c>
      <c r="D21" s="31" t="str">
        <f ca="1">OFFSET(Comitards!$A$8,$B21,D$2,1,1)</f>
        <v>oui</v>
      </c>
      <c r="E21" s="31" t="str">
        <f ca="1">OFFSET(Comitards!$A$8,$B21,E$2,1,1)</f>
        <v>SCHWEIG Pierre</v>
      </c>
      <c r="F21" s="31">
        <f ca="1">OFFSET(Comitards!$A$8,$B21,F$2,1,1)</f>
        <v>2007</v>
      </c>
      <c r="G21" s="31">
        <f ca="1">OFFSET(Comitards!$A$8,$B21,G$2,1,1)</f>
        <v>0</v>
      </c>
      <c r="H21" s="31">
        <f ca="1">OFFSET(Comitards!$A$8,$B21,H$2,1,1)</f>
        <v>2013</v>
      </c>
      <c r="I21" s="31">
        <f ca="1">OFFSET(Comitards!$A$8,$B21,I$2,1,1)</f>
        <v>0</v>
      </c>
      <c r="J21" s="32" t="str">
        <f ca="1">IF(OR(J$6&lt;$H21,AND(NOT($I21=0),J$6&gt;$I21)),$E$40,IF(COUNTIF(OFFSET(Comitards!$A$8,$B21,7,1,20),J$6)=1,$E$39,0))</f>
        <v>-</v>
      </c>
      <c r="K21" s="32" t="str">
        <f ca="1">IF(OR(K$6&lt;$H21,AND(NOT($I21=0),K$6&gt;$I21)),$E$40,IF(COUNTIF(OFFSET(Comitards!$A$8,$B21,7,1,20),K$6)=1,$E$39,0))</f>
        <v>-</v>
      </c>
      <c r="L21" s="32" t="str">
        <f ca="1">IF(OR(L$6&lt;$H21,AND(NOT($I21=0),L$6&gt;$I21)),$E$40,IF(COUNTIF(OFFSET(Comitards!$A$8,$B21,7,1,20),L$6)=1,$E$39,0))</f>
        <v>-</v>
      </c>
      <c r="M21" s="32" t="str">
        <f ca="1">IF(OR(M$6&lt;$H21,AND(NOT($I21=0),M$6&gt;$I21)),$E$40,IF(COUNTIF(OFFSET(Comitards!$A$8,$B21,7,1,20),M$6)=1,$E$39,0))</f>
        <v>-</v>
      </c>
      <c r="N21" s="32" t="str">
        <f ca="1">IF(OR(N$6&lt;$H21,AND(NOT($I21=0),N$6&gt;$I21)),$E$40,IF(COUNTIF(OFFSET(Comitards!$A$8,$B21,7,1,20),N$6)=1,$E$39,0))</f>
        <v>-</v>
      </c>
      <c r="O21" s="32" t="str">
        <f ca="1">IF(OR(O$6&lt;$H21,AND(NOT($I21=0),O$6&gt;$I21)),$E$40,IF(COUNTIF(OFFSET(Comitards!$A$8,$B21,7,1,20),O$6)=1,$E$39,0))</f>
        <v>-</v>
      </c>
      <c r="P21" s="32" t="str">
        <f ca="1">IF(OR(P$6&lt;$H21,AND(NOT($I21=0),P$6&gt;$I21)),$E$40,IF(COUNTIF(OFFSET(Comitards!$A$8,$B21,7,1,20),P$6)=1,$E$39,0))</f>
        <v>-</v>
      </c>
      <c r="Q21" s="32" t="str">
        <f ca="1">IF(OR(Q$6&lt;$H21,AND(NOT($I21=0),Q$6&gt;$I21)),$E$40,IF(COUNTIF(OFFSET(Comitards!$A$8,$B21,7,1,20),Q$6)=1,$E$39,0))</f>
        <v>-</v>
      </c>
      <c r="R21" s="32" t="str">
        <f ca="1">IF(OR(R$6&lt;$H21,AND(NOT($I21=0),R$6&gt;$I21)),$E$40,IF(COUNTIF(OFFSET(Comitards!$A$8,$B21,7,1,20),R$6)=1,$E$39,0))</f>
        <v>-</v>
      </c>
      <c r="S21" s="32" t="str">
        <f ca="1">IF(OR(S$6&lt;$H21,AND(NOT($I21=0),S$6&gt;$I21)),$E$40,IF(COUNTIF(OFFSET(Comitards!$A$8,$B21,7,1,20),S$6)=1,$E$39,0))</f>
        <v>-</v>
      </c>
      <c r="T21" s="32" t="str">
        <f ca="1">IF(OR(T$6&lt;$H21,AND(NOT($I21=0),T$6&gt;$I21)),$E$40,IF(COUNTIF(OFFSET(Comitards!$A$8,$B21,7,1,20),T$6)=1,$E$39,0))</f>
        <v>-</v>
      </c>
      <c r="U21" s="32" t="str">
        <f ca="1">IF(OR(U$6&lt;$H21,AND(NOT($I21=0),U$6&gt;$I21)),$E$40,IF(COUNTIF(OFFSET(Comitards!$A$8,$B21,7,1,20),U$6)=1,$E$39,0))</f>
        <v>-</v>
      </c>
      <c r="V21" s="32" t="str">
        <f ca="1">IF(OR(V$6&lt;$H21,AND(NOT($I21=0),V$6&gt;$I21)),$E$40,IF(COUNTIF(OFFSET(Comitards!$A$8,$B21,7,1,20),V$6)=1,$E$39,0))</f>
        <v>-</v>
      </c>
      <c r="W21" s="32" t="str">
        <f ca="1">IF(OR(W$6&lt;$H21,AND(NOT($I21=0),W$6&gt;$I21)),$E$40,IF(COUNTIF(OFFSET(Comitards!$A$8,$B21,7,1,20),W$6)=1,$E$39,0))</f>
        <v>-</v>
      </c>
      <c r="X21" s="32" t="str">
        <f ca="1">IF(OR(X$6&lt;$H21,AND(NOT($I21=0),X$6&gt;$I21)),$E$40,IF(COUNTIF(OFFSET(Comitards!$A$8,$B21,7,1,20),X$6)=1,$E$39,0))</f>
        <v>-</v>
      </c>
      <c r="Y21" s="32" t="str">
        <f ca="1">IF(OR(Y$6&lt;$H21,AND(NOT($I21=0),Y$6&gt;$I21)),$E$40,IF(COUNTIF(OFFSET(Comitards!$A$8,$B21,7,1,20),Y$6)=1,$E$39,0))</f>
        <v>-</v>
      </c>
      <c r="Z21" s="32" t="str">
        <f ca="1">IF(OR(Z$6&lt;$H21,AND(NOT($I21=0),Z$6&gt;$I21)),$E$40,IF(COUNTIF(OFFSET(Comitards!$A$8,$B21,7,1,20),Z$6)=1,$E$39,0))</f>
        <v>-</v>
      </c>
      <c r="AA21" s="32" t="str">
        <f ca="1">IF(OR(AA$6&lt;$H21,AND(NOT($I21=0),AA$6&gt;$I21)),$E$40,IF(COUNTIF(OFFSET(Comitards!$A$8,$B21,7,1,20),AA$6)=1,$E$39,0))</f>
        <v>-</v>
      </c>
      <c r="AB21" s="32" t="str">
        <f ca="1">IF(OR(AB$6&lt;$H21,AND(NOT($I21=0),AB$6&gt;$I21)),$E$40,IF(COUNTIF(OFFSET(Comitards!$A$8,$B21,7,1,20),AB$6)=1,$E$39,0))</f>
        <v>-</v>
      </c>
      <c r="AC21" s="32" t="str">
        <f ca="1">IF(OR(AC$6&lt;$H21,AND(NOT($I21=0),AC$6&gt;$I21)),$E$40,IF(COUNTIF(OFFSET(Comitards!$A$8,$B21,7,1,20),AC$6)=1,$E$39,0))</f>
        <v>X</v>
      </c>
      <c r="AD21" s="32">
        <f ca="1">IF(OR(AD$6&lt;$H21,AND(NOT($I21=0),AD$6&gt;$I21)),$E$40,IF(COUNTIF(OFFSET(Comitards!$A$8,$B21,7,1,20),AD$6)=1,$E$39,0))</f>
        <v>0</v>
      </c>
      <c r="AE21" s="32">
        <f ca="1">IF(OR(AE$6&lt;$H21,AND(NOT($I21=0),AE$6&gt;$I21)),$E$40,IF(COUNTIF(OFFSET(Comitards!$A$8,$B21,7,1,20),AE$6)=1,$E$39,0))</f>
        <v>0</v>
      </c>
      <c r="AF21" s="32">
        <f ca="1">IF(OR(AF$6&lt;$H21,AND(NOT($I21=0),AF$6&gt;$I21)),$E$40,IF(COUNTIF(OFFSET(Comitards!$A$8,$B21,7,1,20),AF$6)=1,$E$39,0))</f>
        <v>0</v>
      </c>
      <c r="AG21" s="32" t="str">
        <f ca="1">IF(OR(AG$6&lt;$H21,AND(NOT($I21=0),AG$6&gt;$I21)),$E$40,IF(COUNTIF(OFFSET(Comitards!$A$8,$B21,7,1,20),AG$6)=1,$E$39,0))</f>
        <v>X</v>
      </c>
      <c r="AH21" s="32">
        <f ca="1">IF(OR(AH$6&lt;$H21,AND(NOT($I21=0),AH$6&gt;$I21)),$E$40,IF(COUNTIF(OFFSET(Comitards!$A$8,$B21,7,1,20),AH$6)=1,$E$39,0))</f>
        <v>0</v>
      </c>
      <c r="AI21" s="32">
        <f ca="1">IF(OR(AI$6&lt;$H21,AND(NOT($I21=0),AI$6&gt;$I21)),$E$40,IF(COUNTIF(OFFSET(Comitards!$A$8,$B21,7,1,20),AI$6)=1,$E$39,0))</f>
        <v>0</v>
      </c>
      <c r="AJ21" s="32">
        <f ca="1">IF(OR(AJ$6&lt;$H21,AND(NOT($I21=0),AJ$6&gt;$I21)),$E$40,IF(COUNTIF(OFFSET(Comitards!$A$8,$B21,7,1,20),AJ$6)=1,$E$39,0))</f>
        <v>0</v>
      </c>
      <c r="AK21" s="32">
        <f ca="1">IF(OR(AK$6&lt;$H21,AND(NOT($I21=0),AK$6&gt;$I21)),$E$40,IF(COUNTIF(OFFSET(Comitards!$A$8,$B21,7,1,20),AK$6)=1,$E$39,0))</f>
        <v>0</v>
      </c>
      <c r="AL21" s="32" t="str">
        <f ca="1">IF(OR(AL$6&lt;$H21,AND(NOT($I21=0),AL$6&gt;$I21)),$E$40,IF(COUNTIF(OFFSET(Comitards!$A$8,$B21,7,1,20),AL$6)=1,$E$39,0))</f>
        <v>X</v>
      </c>
      <c r="AM21" s="32">
        <f ca="1">IF(OR(AM$6&lt;$H21,AND(NOT($I21=0),AM$6&gt;$I21)),$E$40,IF(COUNTIF(OFFSET(Comitards!$A$8,$B21,7,1,20),AM$6)=1,$E$39,IF($AI21=$E$39,$E$39,0)))</f>
        <v>0</v>
      </c>
      <c r="AP21">
        <f t="shared" si="2"/>
        <v>0</v>
      </c>
      <c r="AQ21">
        <f ca="1" t="shared" si="3"/>
        <v>0</v>
      </c>
      <c r="AS21">
        <f ca="1" t="shared" si="4"/>
        <v>0</v>
      </c>
    </row>
    <row r="22" spans="2:45" ht="16.5" customHeight="1">
      <c r="B22" s="20">
        <v>16</v>
      </c>
      <c r="C22" s="31">
        <f t="shared" si="1"/>
        <v>16</v>
      </c>
      <c r="D22" s="31" t="str">
        <f ca="1">OFFSET(Comitards!$A$8,$B22,D$2,1,1)</f>
        <v>oui</v>
      </c>
      <c r="E22" s="31" t="str">
        <f ca="1">OFFSET(Comitards!$A$8,$B22,E$2,1,1)</f>
        <v>STRASSER Jean-Marie</v>
      </c>
      <c r="F22" s="31">
        <f ca="1">OFFSET(Comitards!$A$8,$B22,F$2,1,1)</f>
        <v>0</v>
      </c>
      <c r="G22" s="31">
        <f ca="1">OFFSET(Comitards!$A$8,$B22,G$2,1,1)</f>
        <v>0</v>
      </c>
      <c r="H22" s="31">
        <f ca="1">OFFSET(Comitards!$A$8,$B22,H$2,1,1)</f>
        <v>2020</v>
      </c>
      <c r="I22" s="31">
        <f ca="1">OFFSET(Comitards!$A$8,$B22,I$2,1,1)</f>
        <v>0</v>
      </c>
      <c r="J22" s="32" t="str">
        <f ca="1">IF(OR(J$6&lt;$H22,AND(NOT($I22=0),J$6&gt;$I22)),$E$40,IF(COUNTIF(OFFSET(Comitards!$A$8,$B22,7,1,20),J$6)=1,$E$39,0))</f>
        <v>-</v>
      </c>
      <c r="K22" s="32" t="str">
        <f ca="1">IF(OR(K$6&lt;$H22,AND(NOT($I22=0),K$6&gt;$I22)),$E$40,IF(COUNTIF(OFFSET(Comitards!$A$8,$B22,7,1,20),K$6)=1,$E$39,0))</f>
        <v>-</v>
      </c>
      <c r="L22" s="32" t="str">
        <f ca="1">IF(OR(L$6&lt;$H22,AND(NOT($I22=0),L$6&gt;$I22)),$E$40,IF(COUNTIF(OFFSET(Comitards!$A$8,$B22,7,1,20),L$6)=1,$E$39,0))</f>
        <v>-</v>
      </c>
      <c r="M22" s="32" t="str">
        <f ca="1">IF(OR(M$6&lt;$H22,AND(NOT($I22=0),M$6&gt;$I22)),$E$40,IF(COUNTIF(OFFSET(Comitards!$A$8,$B22,7,1,20),M$6)=1,$E$39,0))</f>
        <v>-</v>
      </c>
      <c r="N22" s="32" t="str">
        <f ca="1">IF(OR(N$6&lt;$H22,AND(NOT($I22=0),N$6&gt;$I22)),$E$40,IF(COUNTIF(OFFSET(Comitards!$A$8,$B22,7,1,20),N$6)=1,$E$39,0))</f>
        <v>-</v>
      </c>
      <c r="O22" s="32" t="str">
        <f ca="1">IF(OR(O$6&lt;$H22,AND(NOT($I22=0),O$6&gt;$I22)),$E$40,IF(COUNTIF(OFFSET(Comitards!$A$8,$B22,7,1,20),O$6)=1,$E$39,0))</f>
        <v>-</v>
      </c>
      <c r="P22" s="32" t="str">
        <f ca="1">IF(OR(P$6&lt;$H22,AND(NOT($I22=0),P$6&gt;$I22)),$E$40,IF(COUNTIF(OFFSET(Comitards!$A$8,$B22,7,1,20),P$6)=1,$E$39,0))</f>
        <v>-</v>
      </c>
      <c r="Q22" s="32" t="str">
        <f ca="1">IF(OR(Q$6&lt;$H22,AND(NOT($I22=0),Q$6&gt;$I22)),$E$40,IF(COUNTIF(OFFSET(Comitards!$A$8,$B22,7,1,20),Q$6)=1,$E$39,0))</f>
        <v>-</v>
      </c>
      <c r="R22" s="32" t="str">
        <f ca="1">IF(OR(R$6&lt;$H22,AND(NOT($I22=0),R$6&gt;$I22)),$E$40,IF(COUNTIF(OFFSET(Comitards!$A$8,$B22,7,1,20),R$6)=1,$E$39,0))</f>
        <v>-</v>
      </c>
      <c r="S22" s="32" t="str">
        <f ca="1">IF(OR(S$6&lt;$H22,AND(NOT($I22=0),S$6&gt;$I22)),$E$40,IF(COUNTIF(OFFSET(Comitards!$A$8,$B22,7,1,20),S$6)=1,$E$39,0))</f>
        <v>-</v>
      </c>
      <c r="T22" s="32" t="str">
        <f ca="1">IF(OR(T$6&lt;$H22,AND(NOT($I22=0),T$6&gt;$I22)),$E$40,IF(COUNTIF(OFFSET(Comitards!$A$8,$B22,7,1,20),T$6)=1,$E$39,0))</f>
        <v>-</v>
      </c>
      <c r="U22" s="32" t="str">
        <f ca="1">IF(OR(U$6&lt;$H22,AND(NOT($I22=0),U$6&gt;$I22)),$E$40,IF(COUNTIF(OFFSET(Comitards!$A$8,$B22,7,1,20),U$6)=1,$E$39,0))</f>
        <v>-</v>
      </c>
      <c r="V22" s="32" t="str">
        <f ca="1">IF(OR(V$6&lt;$H22,AND(NOT($I22=0),V$6&gt;$I22)),$E$40,IF(COUNTIF(OFFSET(Comitards!$A$8,$B22,7,1,20),V$6)=1,$E$39,0))</f>
        <v>-</v>
      </c>
      <c r="W22" s="32" t="str">
        <f ca="1">IF(OR(W$6&lt;$H22,AND(NOT($I22=0),W$6&gt;$I22)),$E$40,IF(COUNTIF(OFFSET(Comitards!$A$8,$B22,7,1,20),W$6)=1,$E$39,0))</f>
        <v>-</v>
      </c>
      <c r="X22" s="32" t="str">
        <f ca="1">IF(OR(X$6&lt;$H22,AND(NOT($I22=0),X$6&gt;$I22)),$E$40,IF(COUNTIF(OFFSET(Comitards!$A$8,$B22,7,1,20),X$6)=1,$E$39,0))</f>
        <v>-</v>
      </c>
      <c r="Y22" s="32" t="str">
        <f ca="1">IF(OR(Y$6&lt;$H22,AND(NOT($I22=0),Y$6&gt;$I22)),$E$40,IF(COUNTIF(OFFSET(Comitards!$A$8,$B22,7,1,20),Y$6)=1,$E$39,0))</f>
        <v>-</v>
      </c>
      <c r="Z22" s="32" t="str">
        <f ca="1">IF(OR(Z$6&lt;$H22,AND(NOT($I22=0),Z$6&gt;$I22)),$E$40,IF(COUNTIF(OFFSET(Comitards!$A$8,$B22,7,1,20),Z$6)=1,$E$39,0))</f>
        <v>-</v>
      </c>
      <c r="AA22" s="32" t="str">
        <f ca="1">IF(OR(AA$6&lt;$H22,AND(NOT($I22=0),AA$6&gt;$I22)),$E$40,IF(COUNTIF(OFFSET(Comitards!$A$8,$B22,7,1,20),AA$6)=1,$E$39,0))</f>
        <v>-</v>
      </c>
      <c r="AB22" s="32" t="str">
        <f ca="1">IF(OR(AB$6&lt;$H22,AND(NOT($I22=0),AB$6&gt;$I22)),$E$40,IF(COUNTIF(OFFSET(Comitards!$A$8,$B22,7,1,20),AB$6)=1,$E$39,0))</f>
        <v>-</v>
      </c>
      <c r="AC22" s="32" t="str">
        <f ca="1">IF(OR(AC$6&lt;$H22,AND(NOT($I22=0),AC$6&gt;$I22)),$E$40,IF(COUNTIF(OFFSET(Comitards!$A$8,$B22,7,1,20),AC$6)=1,$E$39,0))</f>
        <v>-</v>
      </c>
      <c r="AD22" s="32" t="str">
        <f ca="1">IF(OR(AD$6&lt;$H22,AND(NOT($I22=0),AD$6&gt;$I22)),$E$40,IF(COUNTIF(OFFSET(Comitards!$A$8,$B22,7,1,20),AD$6)=1,$E$39,0))</f>
        <v>-</v>
      </c>
      <c r="AE22" s="32" t="str">
        <f ca="1">IF(OR(AE$6&lt;$H22,AND(NOT($I22=0),AE$6&gt;$I22)),$E$40,IF(COUNTIF(OFFSET(Comitards!$A$8,$B22,7,1,20),AE$6)=1,$E$39,0))</f>
        <v>-</v>
      </c>
      <c r="AF22" s="32" t="str">
        <f ca="1">IF(OR(AF$6&lt;$H22,AND(NOT($I22=0),AF$6&gt;$I22)),$E$40,IF(COUNTIF(OFFSET(Comitards!$A$8,$B22,7,1,20),AF$6)=1,$E$39,0))</f>
        <v>-</v>
      </c>
      <c r="AG22" s="32" t="str">
        <f ca="1">IF(OR(AG$6&lt;$H22,AND(NOT($I22=0),AG$6&gt;$I22)),$E$40,IF(COUNTIF(OFFSET(Comitards!$A$8,$B22,7,1,20),AG$6)=1,$E$39,0))</f>
        <v>-</v>
      </c>
      <c r="AH22" s="32" t="str">
        <f ca="1">IF(OR(AH$6&lt;$H22,AND(NOT($I22=0),AH$6&gt;$I22)),$E$40,IF(COUNTIF(OFFSET(Comitards!$A$8,$B22,7,1,20),AH$6)=1,$E$39,0))</f>
        <v>-</v>
      </c>
      <c r="AI22" s="32" t="str">
        <f ca="1">IF(OR(AI$6&lt;$H22,AND(NOT($I22=0),AI$6&gt;$I22)),$E$40,IF(COUNTIF(OFFSET(Comitards!$A$8,$B22,7,1,20),AI$6)=1,$E$39,0))</f>
        <v>-</v>
      </c>
      <c r="AJ22" s="32" t="str">
        <f ca="1">IF(OR(AJ$6&lt;$H22,AND(NOT($I22=0),AJ$6&gt;$I22)),$E$40,IF(COUNTIF(OFFSET(Comitards!$A$8,$B22,7,1,20),AJ$6)=1,$E$39,0))</f>
        <v>X</v>
      </c>
      <c r="AK22" s="32">
        <f ca="1">IF(OR(AK$6&lt;$H22,AND(NOT($I22=0),AK$6&gt;$I22)),$E$40,IF(COUNTIF(OFFSET(Comitards!$A$8,$B22,7,1,20),AK$6)=1,$E$39,0))</f>
        <v>0</v>
      </c>
      <c r="AL22" s="32">
        <f ca="1">IF(OR(AL$6&lt;$H22,AND(NOT($I22=0),AL$6&gt;$I22)),$E$40,IF(COUNTIF(OFFSET(Comitards!$A$8,$B22,7,1,20),AL$6)=1,$E$39,0))</f>
        <v>0</v>
      </c>
      <c r="AM22" s="32">
        <f ca="1">IF(OR(AM$6&lt;$H22,AND(NOT($I22=0),AM$6&gt;$I22)),$E$40,IF(COUNTIF(OFFSET(Comitards!$A$8,$B22,7,1,20),AM$6)=1,$E$39,IF($AI22=$E$39,$E$39,0)))</f>
        <v>0</v>
      </c>
      <c r="AP22">
        <f t="shared" si="2"/>
        <v>0</v>
      </c>
      <c r="AQ22">
        <f ca="1" t="shared" si="3"/>
        <v>0</v>
      </c>
      <c r="AS22">
        <f ca="1" t="shared" si="4"/>
        <v>0</v>
      </c>
    </row>
    <row r="23" spans="2:45" ht="16.5" customHeight="1">
      <c r="B23" s="20">
        <v>17</v>
      </c>
      <c r="C23" s="31">
        <f t="shared" si="1"/>
        <v>0</v>
      </c>
      <c r="D23" s="31" t="str">
        <f ca="1">OFFSET(Comitards!$A$8,$B23,D$2,1,1)</f>
        <v>non</v>
      </c>
      <c r="E23" s="31" t="str">
        <f ca="1">OFFSET(Comitards!$A$8,$B23,E$2,1,1)</f>
        <v>ASORNE Michel</v>
      </c>
      <c r="F23" s="31">
        <f ca="1">OFFSET(Comitards!$A$8,$B23,F$2,1,1)</f>
        <v>2002</v>
      </c>
      <c r="G23" s="31">
        <f ca="1">OFFSET(Comitards!$A$8,$B23,G$2,1,1)</f>
        <v>0</v>
      </c>
      <c r="H23" s="31">
        <f ca="1">OFFSET(Comitards!$A$8,$B23,H$2,1,1)</f>
        <v>2005</v>
      </c>
      <c r="I23" s="31">
        <f ca="1">OFFSET(Comitards!$A$8,$B23,I$2,1,1)</f>
        <v>2019</v>
      </c>
      <c r="J23" s="32" t="str">
        <f ca="1">IF(OR(J$6&lt;$H23,AND(NOT($I23=0),J$6&gt;$I23)),$E$40,IF(COUNTIF(OFFSET(Comitards!$A$8,$B23,7,1,20),J$6)=1,$E$39,0))</f>
        <v>-</v>
      </c>
      <c r="K23" s="32" t="str">
        <f ca="1">IF(OR(K$6&lt;$H23,AND(NOT($I23=0),K$6&gt;$I23)),$E$40,IF(COUNTIF(OFFSET(Comitards!$A$8,$B23,7,1,20),K$6)=1,$E$39,0))</f>
        <v>-</v>
      </c>
      <c r="L23" s="32" t="str">
        <f ca="1">IF(OR(L$6&lt;$H23,AND(NOT($I23=0),L$6&gt;$I23)),$E$40,IF(COUNTIF(OFFSET(Comitards!$A$8,$B23,7,1,20),L$6)=1,$E$39,0))</f>
        <v>-</v>
      </c>
      <c r="M23" s="32" t="str">
        <f ca="1">IF(OR(M$6&lt;$H23,AND(NOT($I23=0),M$6&gt;$I23)),$E$40,IF(COUNTIF(OFFSET(Comitards!$A$8,$B23,7,1,20),M$6)=1,$E$39,0))</f>
        <v>-</v>
      </c>
      <c r="N23" s="32" t="str">
        <f ca="1">IF(OR(N$6&lt;$H23,AND(NOT($I23=0),N$6&gt;$I23)),$E$40,IF(COUNTIF(OFFSET(Comitards!$A$8,$B23,7,1,20),N$6)=1,$E$39,0))</f>
        <v>-</v>
      </c>
      <c r="O23" s="32" t="str">
        <f ca="1">IF(OR(O$6&lt;$H23,AND(NOT($I23=0),O$6&gt;$I23)),$E$40,IF(COUNTIF(OFFSET(Comitards!$A$8,$B23,7,1,20),O$6)=1,$E$39,0))</f>
        <v>-</v>
      </c>
      <c r="P23" s="32" t="str">
        <f ca="1">IF(OR(P$6&lt;$H23,AND(NOT($I23=0),P$6&gt;$I23)),$E$40,IF(COUNTIF(OFFSET(Comitards!$A$8,$B23,7,1,20),P$6)=1,$E$39,0))</f>
        <v>-</v>
      </c>
      <c r="Q23" s="32" t="str">
        <f ca="1">IF(OR(Q$6&lt;$H23,AND(NOT($I23=0),Q$6&gt;$I23)),$E$40,IF(COUNTIF(OFFSET(Comitards!$A$8,$B23,7,1,20),Q$6)=1,$E$39,0))</f>
        <v>-</v>
      </c>
      <c r="R23" s="32" t="str">
        <f ca="1">IF(OR(R$6&lt;$H23,AND(NOT($I23=0),R$6&gt;$I23)),$E$40,IF(COUNTIF(OFFSET(Comitards!$A$8,$B23,7,1,20),R$6)=1,$E$39,0))</f>
        <v>-</v>
      </c>
      <c r="S23" s="32" t="str">
        <f ca="1">IF(OR(S$6&lt;$H23,AND(NOT($I23=0),S$6&gt;$I23)),$E$40,IF(COUNTIF(OFFSET(Comitards!$A$8,$B23,7,1,20),S$6)=1,$E$39,0))</f>
        <v>-</v>
      </c>
      <c r="T23" s="32" t="str">
        <f ca="1">IF(OR(T$6&lt;$H23,AND(NOT($I23=0),T$6&gt;$I23)),$E$40,IF(COUNTIF(OFFSET(Comitards!$A$8,$B23,7,1,20),T$6)=1,$E$39,0))</f>
        <v>-</v>
      </c>
      <c r="U23" s="32" t="str">
        <f ca="1">IF(OR(U$6&lt;$H23,AND(NOT($I23=0),U$6&gt;$I23)),$E$40,IF(COUNTIF(OFFSET(Comitards!$A$8,$B23,7,1,20),U$6)=1,$E$39,0))</f>
        <v>X</v>
      </c>
      <c r="V23" s="32">
        <f ca="1">IF(OR(V$6&lt;$H23,AND(NOT($I23=0),V$6&gt;$I23)),$E$40,IF(COUNTIF(OFFSET(Comitards!$A$8,$B23,7,1,20),V$6)=1,$E$39,0))</f>
        <v>0</v>
      </c>
      <c r="W23" s="32">
        <f ca="1">IF(OR(W$6&lt;$H23,AND(NOT($I23=0),W$6&gt;$I23)),$E$40,IF(COUNTIF(OFFSET(Comitards!$A$8,$B23,7,1,20),W$6)=1,$E$39,0))</f>
        <v>0</v>
      </c>
      <c r="X23" s="32">
        <f ca="1">IF(OR(X$6&lt;$H23,AND(NOT($I23=0),X$6&gt;$I23)),$E$40,IF(COUNTIF(OFFSET(Comitards!$A$8,$B23,7,1,20),X$6)=1,$E$39,0))</f>
        <v>0</v>
      </c>
      <c r="Y23" s="32" t="str">
        <f ca="1">IF(OR(Y$6&lt;$H23,AND(NOT($I23=0),Y$6&gt;$I23)),$E$40,IF(COUNTIF(OFFSET(Comitards!$A$8,$B23,7,1,20),Y$6)=1,$E$39,0))</f>
        <v>X</v>
      </c>
      <c r="Z23" s="32">
        <f ca="1">IF(OR(Z$6&lt;$H23,AND(NOT($I23=0),Z$6&gt;$I23)),$E$40,IF(COUNTIF(OFFSET(Comitards!$A$8,$B23,7,1,20),Z$6)=1,$E$39,0))</f>
        <v>0</v>
      </c>
      <c r="AA23" s="32">
        <f ca="1">IF(OR(AA$6&lt;$H23,AND(NOT($I23=0),AA$6&gt;$I23)),$E$40,IF(COUNTIF(OFFSET(Comitards!$A$8,$B23,7,1,20),AA$6)=1,$E$39,0))</f>
        <v>0</v>
      </c>
      <c r="AB23" s="32">
        <f ca="1">IF(OR(AB$6&lt;$H23,AND(NOT($I23=0),AB$6&gt;$I23)),$E$40,IF(COUNTIF(OFFSET(Comitards!$A$8,$B23,7,1,20),AB$6)=1,$E$39,0))</f>
        <v>0</v>
      </c>
      <c r="AC23" s="32" t="str">
        <f ca="1">IF(OR(AC$6&lt;$H23,AND(NOT($I23=0),AC$6&gt;$I23)),$E$40,IF(COUNTIF(OFFSET(Comitards!$A$8,$B23,7,1,20),AC$6)=1,$E$39,0))</f>
        <v>X</v>
      </c>
      <c r="AD23" s="32">
        <f ca="1">IF(OR(AD$6&lt;$H23,AND(NOT($I23=0),AD$6&gt;$I23)),$E$40,IF(COUNTIF(OFFSET(Comitards!$A$8,$B23,7,1,20),AD$6)=1,$E$39,0))</f>
        <v>0</v>
      </c>
      <c r="AE23" s="32">
        <f ca="1">IF(OR(AE$6&lt;$H23,AND(NOT($I23=0),AE$6&gt;$I23)),$E$40,IF(COUNTIF(OFFSET(Comitards!$A$8,$B23,7,1,20),AE$6)=1,$E$39,0))</f>
        <v>0</v>
      </c>
      <c r="AF23" s="32">
        <f ca="1">IF(OR(AF$6&lt;$H23,AND(NOT($I23=0),AF$6&gt;$I23)),$E$40,IF(COUNTIF(OFFSET(Comitards!$A$8,$B23,7,1,20),AF$6)=1,$E$39,0))</f>
        <v>0</v>
      </c>
      <c r="AG23" s="32" t="str">
        <f ca="1">IF(OR(AG$6&lt;$H23,AND(NOT($I23=0),AG$6&gt;$I23)),$E$40,IF(COUNTIF(OFFSET(Comitards!$A$8,$B23,7,1,20),AG$6)=1,$E$39,0))</f>
        <v>X</v>
      </c>
      <c r="AH23" s="32">
        <f ca="1">IF(OR(AH$6&lt;$H23,AND(NOT($I23=0),AH$6&gt;$I23)),$E$40,IF(COUNTIF(OFFSET(Comitards!$A$8,$B23,7,1,20),AH$6)=1,$E$39,0))</f>
        <v>0</v>
      </c>
      <c r="AI23" s="32">
        <f ca="1">IF(OR(AI$6&lt;$H23,AND(NOT($I23=0),AI$6&gt;$I23)),$E$40,IF(COUNTIF(OFFSET(Comitards!$A$8,$B23,7,1,20),AI$6)=1,$E$39,0))</f>
        <v>0</v>
      </c>
      <c r="AJ23" s="32" t="str">
        <f ca="1">IF(OR(AJ$6&lt;$H23,AND(NOT($I23=0),AJ$6&gt;$I23)),$E$40,IF(COUNTIF(OFFSET(Comitards!$A$8,$B23,7,1,20),AJ$6)=1,$E$39,0))</f>
        <v>-</v>
      </c>
      <c r="AK23" s="32" t="str">
        <f ca="1">IF(OR(AK$6&lt;$H23,AND(NOT($I23=0),AK$6&gt;$I23)),$E$40,IF(COUNTIF(OFFSET(Comitards!$A$8,$B23,7,1,20),AK$6)=1,$E$39,0))</f>
        <v>-</v>
      </c>
      <c r="AL23" s="32" t="str">
        <f ca="1">IF(OR(AL$6&lt;$H23,AND(NOT($I23=0),AL$6&gt;$I23)),$E$40,IF(COUNTIF(OFFSET(Comitards!$A$8,$B23,7,1,20),AL$6)=1,$E$39,0))</f>
        <v>-</v>
      </c>
      <c r="AM23" s="32" t="str">
        <f ca="1">IF(OR(AM$6&lt;$H23,AND(NOT($I23=0),AM$6&gt;$I23)),$E$40,IF(COUNTIF(OFFSET(Comitards!$A$8,$B23,7,1,20),AM$6)=1,$E$39,IF($AI23=$E$39,$E$39,0)))</f>
        <v>-</v>
      </c>
      <c r="AP23">
        <f t="shared" si="2"/>
        <v>0</v>
      </c>
      <c r="AQ23">
        <f ca="1" t="shared" si="3"/>
        <v>0</v>
      </c>
      <c r="AS23">
        <f ca="1" t="shared" si="4"/>
        <v>0</v>
      </c>
    </row>
    <row r="24" spans="2:45" ht="16.5" customHeight="1">
      <c r="B24" s="20">
        <v>18</v>
      </c>
      <c r="C24" s="31">
        <f t="shared" si="1"/>
        <v>0</v>
      </c>
      <c r="D24" s="31" t="str">
        <f ca="1">OFFSET(Comitards!$A$8,$B24,D$2,1,1)</f>
        <v>non</v>
      </c>
      <c r="E24" s="31" t="str">
        <f ca="1">OFFSET(Comitards!$A$8,$B24,E$2,1,1)</f>
        <v>AXMANN Georges</v>
      </c>
      <c r="F24" s="31">
        <f ca="1">OFFSET(Comitards!$A$8,$B24,F$2,1,1)</f>
        <v>1991</v>
      </c>
      <c r="G24" s="31">
        <f ca="1">OFFSET(Comitards!$A$8,$B24,G$2,1,1)</f>
        <v>0</v>
      </c>
      <c r="H24" s="31">
        <f ca="1">OFFSET(Comitards!$A$8,$B24,H$2,1,1)</f>
        <v>1996</v>
      </c>
      <c r="I24" s="31">
        <f ca="1">OFFSET(Comitards!$A$8,$B24,I$2,1,1)</f>
        <v>2002</v>
      </c>
      <c r="J24" s="32" t="str">
        <f ca="1">IF(OR(J$6&lt;$H24,AND(NOT($I24=0),J$6&gt;$I24)),$E$40,IF(COUNTIF(OFFSET(Comitards!$A$8,$B24,7,1,20),J$6)=1,$E$39,0))</f>
        <v>-</v>
      </c>
      <c r="K24" s="32" t="str">
        <f ca="1">IF(OR(K$6&lt;$H24,AND(NOT($I24=0),K$6&gt;$I24)),$E$40,IF(COUNTIF(OFFSET(Comitards!$A$8,$B24,7,1,20),K$6)=1,$E$39,0))</f>
        <v>-</v>
      </c>
      <c r="L24" s="32" t="str">
        <f ca="1">IF(OR(L$6&lt;$H24,AND(NOT($I24=0),L$6&gt;$I24)),$E$40,IF(COUNTIF(OFFSET(Comitards!$A$8,$B24,7,1,20),L$6)=1,$E$39,0))</f>
        <v>X</v>
      </c>
      <c r="M24" s="32">
        <f ca="1">IF(OR(M$6&lt;$H24,AND(NOT($I24=0),M$6&gt;$I24)),$E$40,IF(COUNTIF(OFFSET(Comitards!$A$8,$B24,7,1,20),M$6)=1,$E$39,0))</f>
        <v>0</v>
      </c>
      <c r="N24" s="32">
        <f ca="1">IF(OR(N$6&lt;$H24,AND(NOT($I24=0),N$6&gt;$I24)),$E$40,IF(COUNTIF(OFFSET(Comitards!$A$8,$B24,7,1,20),N$6)=1,$E$39,0))</f>
        <v>0</v>
      </c>
      <c r="O24" s="32">
        <f ca="1">IF(OR(O$6&lt;$H24,AND(NOT($I24=0),O$6&gt;$I24)),$E$40,IF(COUNTIF(OFFSET(Comitards!$A$8,$B24,7,1,20),O$6)=1,$E$39,0))</f>
        <v>0</v>
      </c>
      <c r="P24" s="32" t="str">
        <f ca="1">IF(OR(P$6&lt;$H24,AND(NOT($I24=0),P$6&gt;$I24)),$E$40,IF(COUNTIF(OFFSET(Comitards!$A$8,$B24,7,1,20),P$6)=1,$E$39,0))</f>
        <v>X</v>
      </c>
      <c r="Q24" s="32">
        <f ca="1">IF(OR(Q$6&lt;$H24,AND(NOT($I24=0),Q$6&gt;$I24)),$E$40,IF(COUNTIF(OFFSET(Comitards!$A$8,$B24,7,1,20),Q$6)=1,$E$39,0))</f>
        <v>0</v>
      </c>
      <c r="R24" s="32">
        <f ca="1">IF(OR(R$6&lt;$H24,AND(NOT($I24=0),R$6&gt;$I24)),$E$40,IF(COUNTIF(OFFSET(Comitards!$A$8,$B24,7,1,20),R$6)=1,$E$39,0))</f>
        <v>0</v>
      </c>
      <c r="S24" s="32" t="str">
        <f ca="1">IF(OR(S$6&lt;$H24,AND(NOT($I24=0),S$6&gt;$I24)),$E$40,IF(COUNTIF(OFFSET(Comitards!$A$8,$B24,7,1,20),S$6)=1,$E$39,0))</f>
        <v>-</v>
      </c>
      <c r="T24" s="32" t="str">
        <f ca="1">IF(OR(T$6&lt;$H24,AND(NOT($I24=0),T$6&gt;$I24)),$E$40,IF(COUNTIF(OFFSET(Comitards!$A$8,$B24,7,1,20),T$6)=1,$E$39,0))</f>
        <v>-</v>
      </c>
      <c r="U24" s="32" t="str">
        <f ca="1">IF(OR(U$6&lt;$H24,AND(NOT($I24=0),U$6&gt;$I24)),$E$40,IF(COUNTIF(OFFSET(Comitards!$A$8,$B24,7,1,20),U$6)=1,$E$39,0))</f>
        <v>-</v>
      </c>
      <c r="V24" s="32" t="str">
        <f ca="1">IF(OR(V$6&lt;$H24,AND(NOT($I24=0),V$6&gt;$I24)),$E$40,IF(COUNTIF(OFFSET(Comitards!$A$8,$B24,7,1,20),V$6)=1,$E$39,0))</f>
        <v>-</v>
      </c>
      <c r="W24" s="32" t="str">
        <f ca="1">IF(OR(W$6&lt;$H24,AND(NOT($I24=0),W$6&gt;$I24)),$E$40,IF(COUNTIF(OFFSET(Comitards!$A$8,$B24,7,1,20),W$6)=1,$E$39,0))</f>
        <v>-</v>
      </c>
      <c r="X24" s="32" t="str">
        <f ca="1">IF(OR(X$6&lt;$H24,AND(NOT($I24=0),X$6&gt;$I24)),$E$40,IF(COUNTIF(OFFSET(Comitards!$A$8,$B24,7,1,20),X$6)=1,$E$39,0))</f>
        <v>-</v>
      </c>
      <c r="Y24" s="32" t="str">
        <f ca="1">IF(OR(Y$6&lt;$H24,AND(NOT($I24=0),Y$6&gt;$I24)),$E$40,IF(COUNTIF(OFFSET(Comitards!$A$8,$B24,7,1,20),Y$6)=1,$E$39,0))</f>
        <v>-</v>
      </c>
      <c r="Z24" s="32" t="str">
        <f ca="1">IF(OR(Z$6&lt;$H24,AND(NOT($I24=0),Z$6&gt;$I24)),$E$40,IF(COUNTIF(OFFSET(Comitards!$A$8,$B24,7,1,20),Z$6)=1,$E$39,0))</f>
        <v>-</v>
      </c>
      <c r="AA24" s="32" t="str">
        <f ca="1">IF(OR(AA$6&lt;$H24,AND(NOT($I24=0),AA$6&gt;$I24)),$E$40,IF(COUNTIF(OFFSET(Comitards!$A$8,$B24,7,1,20),AA$6)=1,$E$39,0))</f>
        <v>-</v>
      </c>
      <c r="AB24" s="32" t="str">
        <f ca="1">IF(OR(AB$6&lt;$H24,AND(NOT($I24=0),AB$6&gt;$I24)),$E$40,IF(COUNTIF(OFFSET(Comitards!$A$8,$B24,7,1,20),AB$6)=1,$E$39,0))</f>
        <v>-</v>
      </c>
      <c r="AC24" s="32" t="str">
        <f ca="1">IF(OR(AC$6&lt;$H24,AND(NOT($I24=0),AC$6&gt;$I24)),$E$40,IF(COUNTIF(OFFSET(Comitards!$A$8,$B24,7,1,20),AC$6)=1,$E$39,0))</f>
        <v>-</v>
      </c>
      <c r="AD24" s="32" t="str">
        <f ca="1">IF(OR(AD$6&lt;$H24,AND(NOT($I24=0),AD$6&gt;$I24)),$E$40,IF(COUNTIF(OFFSET(Comitards!$A$8,$B24,7,1,20),AD$6)=1,$E$39,0))</f>
        <v>-</v>
      </c>
      <c r="AE24" s="32" t="str">
        <f ca="1">IF(OR(AE$6&lt;$H24,AND(NOT($I24=0),AE$6&gt;$I24)),$E$40,IF(COUNTIF(OFFSET(Comitards!$A$8,$B24,7,1,20),AE$6)=1,$E$39,0))</f>
        <v>-</v>
      </c>
      <c r="AF24" s="32" t="str">
        <f ca="1">IF(OR(AF$6&lt;$H24,AND(NOT($I24=0),AF$6&gt;$I24)),$E$40,IF(COUNTIF(OFFSET(Comitards!$A$8,$B24,7,1,20),AF$6)=1,$E$39,0))</f>
        <v>-</v>
      </c>
      <c r="AG24" s="32" t="str">
        <f ca="1">IF(OR(AG$6&lt;$H24,AND(NOT($I24=0),AG$6&gt;$I24)),$E$40,IF(COUNTIF(OFFSET(Comitards!$A$8,$B24,7,1,20),AG$6)=1,$E$39,0))</f>
        <v>-</v>
      </c>
      <c r="AH24" s="32" t="str">
        <f ca="1">IF(OR(AH$6&lt;$H24,AND(NOT($I24=0),AH$6&gt;$I24)),$E$40,IF(COUNTIF(OFFSET(Comitards!$A$8,$B24,7,1,20),AH$6)=1,$E$39,0))</f>
        <v>-</v>
      </c>
      <c r="AI24" s="32" t="str">
        <f ca="1">IF(OR(AI$6&lt;$H24,AND(NOT($I24=0),AI$6&gt;$I24)),$E$40,IF(COUNTIF(OFFSET(Comitards!$A$8,$B24,7,1,20),AI$6)=1,$E$39,0))</f>
        <v>-</v>
      </c>
      <c r="AJ24" s="32" t="str">
        <f ca="1">IF(OR(AJ$6&lt;$H24,AND(NOT($I24=0),AJ$6&gt;$I24)),$E$40,IF(COUNTIF(OFFSET(Comitards!$A$8,$B24,7,1,20),AJ$6)=1,$E$39,0))</f>
        <v>-</v>
      </c>
      <c r="AK24" s="32" t="str">
        <f ca="1">IF(OR(AK$6&lt;$H24,AND(NOT($I24=0),AK$6&gt;$I24)),$E$40,IF(COUNTIF(OFFSET(Comitards!$A$8,$B24,7,1,20),AK$6)=1,$E$39,0))</f>
        <v>-</v>
      </c>
      <c r="AL24" s="32" t="str">
        <f ca="1">IF(OR(AL$6&lt;$H24,AND(NOT($I24=0),AL$6&gt;$I24)),$E$40,IF(COUNTIF(OFFSET(Comitards!$A$8,$B24,7,1,20),AL$6)=1,$E$39,0))</f>
        <v>-</v>
      </c>
      <c r="AM24" s="32" t="str">
        <f ca="1">IF(OR(AM$6&lt;$H24,AND(NOT($I24=0),AM$6&gt;$I24)),$E$40,IF(COUNTIF(OFFSET(Comitards!$A$8,$B24,7,1,20),AM$6)=1,$E$39,IF($AI24=$E$39,$E$39,0)))</f>
        <v>-</v>
      </c>
      <c r="AP24">
        <f t="shared" si="2"/>
        <v>0</v>
      </c>
      <c r="AQ24">
        <f ca="1" t="shared" si="3"/>
        <v>0</v>
      </c>
      <c r="AS24">
        <f ca="1" t="shared" si="4"/>
        <v>0</v>
      </c>
    </row>
    <row r="25" spans="2:45" ht="16.5" customHeight="1">
      <c r="B25" s="20">
        <v>19</v>
      </c>
      <c r="C25" s="31">
        <f t="shared" si="1"/>
        <v>0</v>
      </c>
      <c r="D25" s="31" t="str">
        <f ca="1">OFFSET(Comitards!$A$8,$B25,D$2,1,1)</f>
        <v>non</v>
      </c>
      <c r="E25" s="31" t="str">
        <f ca="1">OFFSET(Comitards!$A$8,$B25,E$2,1,1)</f>
        <v>CHRISTIANSEN Jens</v>
      </c>
      <c r="F25" s="31">
        <f ca="1">OFFSET(Comitards!$A$8,$B25,F$2,1,1)</f>
        <v>1972</v>
      </c>
      <c r="G25" s="31">
        <f ca="1">OFFSET(Comitards!$A$8,$B25,G$2,1,1)</f>
        <v>0</v>
      </c>
      <c r="H25" s="31">
        <f ca="1">OFFSET(Comitards!$A$8,$B25,H$2,1,1)</f>
        <v>1984</v>
      </c>
      <c r="I25" s="31">
        <f ca="1">OFFSET(Comitards!$A$8,$B25,I$2,1,1)</f>
        <v>2017</v>
      </c>
      <c r="J25" s="32">
        <f ca="1">IF(OR(J$6&lt;$H25,AND(NOT($I25=0),J$6&gt;$I25)),$E$40,IF(COUNTIF(OFFSET(Comitards!$A$8,$B25,7,1,20),J$6)=1,$E$39,0))</f>
        <v>0</v>
      </c>
      <c r="K25" s="32">
        <f ca="1">IF(OR(K$6&lt;$H25,AND(NOT($I25=0),K$6&gt;$I25)),$E$40,IF(COUNTIF(OFFSET(Comitards!$A$8,$B25,7,1,20),K$6)=1,$E$39,0))</f>
        <v>0</v>
      </c>
      <c r="L25" s="32">
        <f ca="1">IF(OR(L$6&lt;$H25,AND(NOT($I25=0),L$6&gt;$I25)),$E$40,IF(COUNTIF(OFFSET(Comitards!$A$8,$B25,7,1,20),L$6)=1,$E$39,0))</f>
        <v>0</v>
      </c>
      <c r="M25" s="32" t="str">
        <f ca="1">IF(OR(M$6&lt;$H25,AND(NOT($I25=0),M$6&gt;$I25)),$E$40,IF(COUNTIF(OFFSET(Comitards!$A$8,$B25,7,1,20),M$6)=1,$E$39,0))</f>
        <v>X</v>
      </c>
      <c r="N25" s="32">
        <f ca="1">IF(OR(N$6&lt;$H25,AND(NOT($I25=0),N$6&gt;$I25)),$E$40,IF(COUNTIF(OFFSET(Comitards!$A$8,$B25,7,1,20),N$6)=1,$E$39,0))</f>
        <v>0</v>
      </c>
      <c r="O25" s="32">
        <f ca="1">IF(OR(O$6&lt;$H25,AND(NOT($I25=0),O$6&gt;$I25)),$E$40,IF(COUNTIF(OFFSET(Comitards!$A$8,$B25,7,1,20),O$6)=1,$E$39,0))</f>
        <v>0</v>
      </c>
      <c r="P25" s="32">
        <f ca="1">IF(OR(P$6&lt;$H25,AND(NOT($I25=0),P$6&gt;$I25)),$E$40,IF(COUNTIF(OFFSET(Comitards!$A$8,$B25,7,1,20),P$6)=1,$E$39,0))</f>
        <v>0</v>
      </c>
      <c r="Q25" s="32" t="str">
        <f ca="1">IF(OR(Q$6&lt;$H25,AND(NOT($I25=0),Q$6&gt;$I25)),$E$40,IF(COUNTIF(OFFSET(Comitards!$A$8,$B25,7,1,20),Q$6)=1,$E$39,0))</f>
        <v>X</v>
      </c>
      <c r="R25" s="32">
        <f ca="1">IF(OR(R$6&lt;$H25,AND(NOT($I25=0),R$6&gt;$I25)),$E$40,IF(COUNTIF(OFFSET(Comitards!$A$8,$B25,7,1,20),R$6)=1,$E$39,0))</f>
        <v>0</v>
      </c>
      <c r="S25" s="32">
        <f ca="1">IF(OR(S$6&lt;$H25,AND(NOT($I25=0),S$6&gt;$I25)),$E$40,IF(COUNTIF(OFFSET(Comitards!$A$8,$B25,7,1,20),S$6)=1,$E$39,0))</f>
        <v>0</v>
      </c>
      <c r="T25" s="32">
        <f ca="1">IF(OR(T$6&lt;$H25,AND(NOT($I25=0),T$6&gt;$I25)),$E$40,IF(COUNTIF(OFFSET(Comitards!$A$8,$B25,7,1,20),T$6)=1,$E$39,0))</f>
        <v>0</v>
      </c>
      <c r="U25" s="32" t="str">
        <f ca="1">IF(OR(U$6&lt;$H25,AND(NOT($I25=0),U$6&gt;$I25)),$E$40,IF(COUNTIF(OFFSET(Comitards!$A$8,$B25,7,1,20),U$6)=1,$E$39,0))</f>
        <v>X</v>
      </c>
      <c r="V25" s="32">
        <f ca="1">IF(OR(V$6&lt;$H25,AND(NOT($I25=0),V$6&gt;$I25)),$E$40,IF(COUNTIF(OFFSET(Comitards!$A$8,$B25,7,1,20),V$6)=1,$E$39,0))</f>
        <v>0</v>
      </c>
      <c r="W25" s="32">
        <f ca="1">IF(OR(W$6&lt;$H25,AND(NOT($I25=0),W$6&gt;$I25)),$E$40,IF(COUNTIF(OFFSET(Comitards!$A$8,$B25,7,1,20),W$6)=1,$E$39,0))</f>
        <v>0</v>
      </c>
      <c r="X25" s="32">
        <f ca="1">IF(OR(X$6&lt;$H25,AND(NOT($I25=0),X$6&gt;$I25)),$E$40,IF(COUNTIF(OFFSET(Comitards!$A$8,$B25,7,1,20),X$6)=1,$E$39,0))</f>
        <v>0</v>
      </c>
      <c r="Y25" s="32" t="str">
        <f ca="1">IF(OR(Y$6&lt;$H25,AND(NOT($I25=0),Y$6&gt;$I25)),$E$40,IF(COUNTIF(OFFSET(Comitards!$A$8,$B25,7,1,20),Y$6)=1,$E$39,0))</f>
        <v>X</v>
      </c>
      <c r="Z25" s="32">
        <f ca="1">IF(OR(Z$6&lt;$H25,AND(NOT($I25=0),Z$6&gt;$I25)),$E$40,IF(COUNTIF(OFFSET(Comitards!$A$8,$B25,7,1,20),Z$6)=1,$E$39,0))</f>
        <v>0</v>
      </c>
      <c r="AA25" s="32">
        <f ca="1">IF(OR(AA$6&lt;$H25,AND(NOT($I25=0),AA$6&gt;$I25)),$E$40,IF(COUNTIF(OFFSET(Comitards!$A$8,$B25,7,1,20),AA$6)=1,$E$39,0))</f>
        <v>0</v>
      </c>
      <c r="AB25" s="32">
        <f ca="1">IF(OR(AB$6&lt;$H25,AND(NOT($I25=0),AB$6&gt;$I25)),$E$40,IF(COUNTIF(OFFSET(Comitards!$A$8,$B25,7,1,20),AB$6)=1,$E$39,0))</f>
        <v>0</v>
      </c>
      <c r="AC25" s="32" t="str">
        <f ca="1">IF(OR(AC$6&lt;$H25,AND(NOT($I25=0),AC$6&gt;$I25)),$E$40,IF(COUNTIF(OFFSET(Comitards!$A$8,$B25,7,1,20),AC$6)=1,$E$39,0))</f>
        <v>X</v>
      </c>
      <c r="AD25" s="32">
        <f ca="1">IF(OR(AD$6&lt;$H25,AND(NOT($I25=0),AD$6&gt;$I25)),$E$40,IF(COUNTIF(OFFSET(Comitards!$A$8,$B25,7,1,20),AD$6)=1,$E$39,0))</f>
        <v>0</v>
      </c>
      <c r="AE25" s="32">
        <f ca="1">IF(OR(AE$6&lt;$H25,AND(NOT($I25=0),AE$6&gt;$I25)),$E$40,IF(COUNTIF(OFFSET(Comitards!$A$8,$B25,7,1,20),AE$6)=1,$E$39,0))</f>
        <v>0</v>
      </c>
      <c r="AF25" s="32">
        <f ca="1">IF(OR(AF$6&lt;$H25,AND(NOT($I25=0),AF$6&gt;$I25)),$E$40,IF(COUNTIF(OFFSET(Comitards!$A$8,$B25,7,1,20),AF$6)=1,$E$39,0))</f>
        <v>0</v>
      </c>
      <c r="AG25" s="32">
        <f ca="1">IF(OR(AG$6&lt;$H25,AND(NOT($I25=0),AG$6&gt;$I25)),$E$40,IF(COUNTIF(OFFSET(Comitards!$A$8,$B25,7,1,20),AG$6)=1,$E$39,0))</f>
        <v>0</v>
      </c>
      <c r="AH25" s="32" t="str">
        <f ca="1">IF(OR(AH$6&lt;$H25,AND(NOT($I25=0),AH$6&gt;$I25)),$E$40,IF(COUNTIF(OFFSET(Comitards!$A$8,$B25,7,1,20),AH$6)=1,$E$39,0))</f>
        <v>-</v>
      </c>
      <c r="AI25" s="32" t="str">
        <f ca="1">IF(OR(AI$6&lt;$H25,AND(NOT($I25=0),AI$6&gt;$I25)),$E$40,IF(COUNTIF(OFFSET(Comitards!$A$8,$B25,7,1,20),AI$6)=1,$E$39,0))</f>
        <v>-</v>
      </c>
      <c r="AJ25" s="32" t="str">
        <f ca="1">IF(OR(AJ$6&lt;$H25,AND(NOT($I25=0),AJ$6&gt;$I25)),$E$40,IF(COUNTIF(OFFSET(Comitards!$A$8,$B25,7,1,20),AJ$6)=1,$E$39,0))</f>
        <v>-</v>
      </c>
      <c r="AK25" s="32" t="str">
        <f ca="1">IF(OR(AK$6&lt;$H25,AND(NOT($I25=0),AK$6&gt;$I25)),$E$40,IF(COUNTIF(OFFSET(Comitards!$A$8,$B25,7,1,20),AK$6)=1,$E$39,0))</f>
        <v>-</v>
      </c>
      <c r="AL25" s="32" t="str">
        <f ca="1">IF(OR(AL$6&lt;$H25,AND(NOT($I25=0),AL$6&gt;$I25)),$E$40,IF(COUNTIF(OFFSET(Comitards!$A$8,$B25,7,1,20),AL$6)=1,$E$39,0))</f>
        <v>-</v>
      </c>
      <c r="AM25" s="32" t="str">
        <f ca="1">IF(OR(AM$6&lt;$H25,AND(NOT($I25=0),AM$6&gt;$I25)),$E$40,IF(COUNTIF(OFFSET(Comitards!$A$8,$B25,7,1,20),AM$6)=1,$E$39,IF($AI25=$E$39,$E$39,0)))</f>
        <v>-</v>
      </c>
      <c r="AP25">
        <f t="shared" si="2"/>
        <v>0</v>
      </c>
      <c r="AQ25">
        <f ca="1" t="shared" si="3"/>
        <v>0</v>
      </c>
      <c r="AS25">
        <f ca="1" t="shared" si="4"/>
        <v>0</v>
      </c>
    </row>
    <row r="26" spans="2:45" ht="16.5" customHeight="1">
      <c r="B26" s="20">
        <v>20</v>
      </c>
      <c r="C26" s="31">
        <f t="shared" si="1"/>
        <v>0</v>
      </c>
      <c r="D26" s="31" t="str">
        <f ca="1">OFFSET(Comitards!$A$8,$B26,D$2,1,1)</f>
        <v>non</v>
      </c>
      <c r="E26" s="31" t="str">
        <f ca="1">OFFSET(Comitards!$A$8,$B26,E$2,1,1)</f>
        <v>FEYEREISEN Jean</v>
      </c>
      <c r="F26" s="31">
        <f ca="1">OFFSET(Comitards!$A$8,$B26,F$2,1,1)</f>
        <v>1969</v>
      </c>
      <c r="G26" s="31">
        <f ca="1">OFFSET(Comitards!$A$8,$B26,G$2,1,1)</f>
        <v>0</v>
      </c>
      <c r="H26" s="31">
        <f ca="1">OFFSET(Comitards!$A$8,$B26,H$2,1,1)</f>
        <v>1976</v>
      </c>
      <c r="I26" s="31">
        <f ca="1">OFFSET(Comitards!$A$8,$B26,I$2,1,1)</f>
        <v>2015</v>
      </c>
      <c r="J26" s="32">
        <f ca="1">IF(OR(J$6&lt;$H26,AND(NOT($I26=0),J$6&gt;$I26)),$E$40,IF(COUNTIF(OFFSET(Comitards!$A$8,$B26,7,1,20),J$6)=1,$E$39,0))</f>
        <v>0</v>
      </c>
      <c r="K26" s="32" t="str">
        <f ca="1">IF(OR(K$6&lt;$H26,AND(NOT($I26=0),K$6&gt;$I26)),$E$40,IF(COUNTIF(OFFSET(Comitards!$A$8,$B26,7,1,20),K$6)=1,$E$39,0))</f>
        <v>X</v>
      </c>
      <c r="L26" s="32">
        <f ca="1">IF(OR(L$6&lt;$H26,AND(NOT($I26=0),L$6&gt;$I26)),$E$40,IF(COUNTIF(OFFSET(Comitards!$A$8,$B26,7,1,20),L$6)=1,$E$39,0))</f>
        <v>0</v>
      </c>
      <c r="M26" s="32">
        <f ca="1">IF(OR(M$6&lt;$H26,AND(NOT($I26=0),M$6&gt;$I26)),$E$40,IF(COUNTIF(OFFSET(Comitards!$A$8,$B26,7,1,20),M$6)=1,$E$39,0))</f>
        <v>0</v>
      </c>
      <c r="N26" s="32">
        <f ca="1">IF(OR(N$6&lt;$H26,AND(NOT($I26=0),N$6&gt;$I26)),$E$40,IF(COUNTIF(OFFSET(Comitards!$A$8,$B26,7,1,20),N$6)=1,$E$39,0))</f>
        <v>0</v>
      </c>
      <c r="O26" s="32" t="str">
        <f ca="1">IF(OR(O$6&lt;$H26,AND(NOT($I26=0),O$6&gt;$I26)),$E$40,IF(COUNTIF(OFFSET(Comitards!$A$8,$B26,7,1,20),O$6)=1,$E$39,0))</f>
        <v>X</v>
      </c>
      <c r="P26" s="32">
        <f ca="1">IF(OR(P$6&lt;$H26,AND(NOT($I26=0),P$6&gt;$I26)),$E$40,IF(COUNTIF(OFFSET(Comitards!$A$8,$B26,7,1,20),P$6)=1,$E$39,0))</f>
        <v>0</v>
      </c>
      <c r="Q26" s="32">
        <f ca="1">IF(OR(Q$6&lt;$H26,AND(NOT($I26=0),Q$6&gt;$I26)),$E$40,IF(COUNTIF(OFFSET(Comitards!$A$8,$B26,7,1,20),Q$6)=1,$E$39,0))</f>
        <v>0</v>
      </c>
      <c r="R26" s="32">
        <f ca="1">IF(OR(R$6&lt;$H26,AND(NOT($I26=0),R$6&gt;$I26)),$E$40,IF(COUNTIF(OFFSET(Comitards!$A$8,$B26,7,1,20),R$6)=1,$E$39,0))</f>
        <v>0</v>
      </c>
      <c r="S26" s="32" t="str">
        <f ca="1">IF(OR(S$6&lt;$H26,AND(NOT($I26=0),S$6&gt;$I26)),$E$40,IF(COUNTIF(OFFSET(Comitards!$A$8,$B26,7,1,20),S$6)=1,$E$39,0))</f>
        <v>X</v>
      </c>
      <c r="T26" s="32">
        <f ca="1">IF(OR(T$6&lt;$H26,AND(NOT($I26=0),T$6&gt;$I26)),$E$40,IF(COUNTIF(OFFSET(Comitards!$A$8,$B26,7,1,20),T$6)=1,$E$39,0))</f>
        <v>0</v>
      </c>
      <c r="U26" s="32">
        <f ca="1">IF(OR(U$6&lt;$H26,AND(NOT($I26=0),U$6&gt;$I26)),$E$40,IF(COUNTIF(OFFSET(Comitards!$A$8,$B26,7,1,20),U$6)=1,$E$39,0))</f>
        <v>0</v>
      </c>
      <c r="V26" s="32">
        <f ca="1">IF(OR(V$6&lt;$H26,AND(NOT($I26=0),V$6&gt;$I26)),$E$40,IF(COUNTIF(OFFSET(Comitards!$A$8,$B26,7,1,20),V$6)=1,$E$39,0))</f>
        <v>0</v>
      </c>
      <c r="W26" s="32" t="str">
        <f ca="1">IF(OR(W$6&lt;$H26,AND(NOT($I26=0),W$6&gt;$I26)),$E$40,IF(COUNTIF(OFFSET(Comitards!$A$8,$B26,7,1,20),W$6)=1,$E$39,0))</f>
        <v>X</v>
      </c>
      <c r="X26" s="32">
        <f ca="1">IF(OR(X$6&lt;$H26,AND(NOT($I26=0),X$6&gt;$I26)),$E$40,IF(COUNTIF(OFFSET(Comitards!$A$8,$B26,7,1,20),X$6)=1,$E$39,0))</f>
        <v>0</v>
      </c>
      <c r="Y26" s="32">
        <f ca="1">IF(OR(Y$6&lt;$H26,AND(NOT($I26=0),Y$6&gt;$I26)),$E$40,IF(COUNTIF(OFFSET(Comitards!$A$8,$B26,7,1,20),Y$6)=1,$E$39,0))</f>
        <v>0</v>
      </c>
      <c r="Z26" s="32">
        <f ca="1">IF(OR(Z$6&lt;$H26,AND(NOT($I26=0),Z$6&gt;$I26)),$E$40,IF(COUNTIF(OFFSET(Comitards!$A$8,$B26,7,1,20),Z$6)=1,$E$39,0))</f>
        <v>0</v>
      </c>
      <c r="AA26" s="32" t="str">
        <f ca="1">IF(OR(AA$6&lt;$H26,AND(NOT($I26=0),AA$6&gt;$I26)),$E$40,IF(COUNTIF(OFFSET(Comitards!$A$8,$B26,7,1,20),AA$6)=1,$E$39,0))</f>
        <v>X</v>
      </c>
      <c r="AB26" s="32">
        <f ca="1">IF(OR(AB$6&lt;$H26,AND(NOT($I26=0),AB$6&gt;$I26)),$E$40,IF(COUNTIF(OFFSET(Comitards!$A$8,$B26,7,1,20),AB$6)=1,$E$39,0))</f>
        <v>0</v>
      </c>
      <c r="AC26" s="32">
        <f ca="1">IF(OR(AC$6&lt;$H26,AND(NOT($I26=0),AC$6&gt;$I26)),$E$40,IF(COUNTIF(OFFSET(Comitards!$A$8,$B26,7,1,20),AC$6)=1,$E$39,0))</f>
        <v>0</v>
      </c>
      <c r="AD26" s="32">
        <f ca="1">IF(OR(AD$6&lt;$H26,AND(NOT($I26=0),AD$6&gt;$I26)),$E$40,IF(COUNTIF(OFFSET(Comitards!$A$8,$B26,7,1,20),AD$6)=1,$E$39,0))</f>
        <v>0</v>
      </c>
      <c r="AE26" s="32">
        <f ca="1">IF(OR(AE$6&lt;$H26,AND(NOT($I26=0),AE$6&gt;$I26)),$E$40,IF(COUNTIF(OFFSET(Comitards!$A$8,$B26,7,1,20),AE$6)=1,$E$39,0))</f>
        <v>0</v>
      </c>
      <c r="AF26" s="32" t="str">
        <f ca="1">IF(OR(AF$6&lt;$H26,AND(NOT($I26=0),AF$6&gt;$I26)),$E$40,IF(COUNTIF(OFFSET(Comitards!$A$8,$B26,7,1,20),AF$6)=1,$E$39,0))</f>
        <v>-</v>
      </c>
      <c r="AG26" s="32" t="str">
        <f ca="1">IF(OR(AG$6&lt;$H26,AND(NOT($I26=0),AG$6&gt;$I26)),$E$40,IF(COUNTIF(OFFSET(Comitards!$A$8,$B26,7,1,20),AG$6)=1,$E$39,0))</f>
        <v>-</v>
      </c>
      <c r="AH26" s="32" t="str">
        <f ca="1">IF(OR(AH$6&lt;$H26,AND(NOT($I26=0),AH$6&gt;$I26)),$E$40,IF(COUNTIF(OFFSET(Comitards!$A$8,$B26,7,1,20),AH$6)=1,$E$39,0))</f>
        <v>-</v>
      </c>
      <c r="AI26" s="32" t="str">
        <f ca="1">IF(OR(AI$6&lt;$H26,AND(NOT($I26=0),AI$6&gt;$I26)),$E$40,IF(COUNTIF(OFFSET(Comitards!$A$8,$B26,7,1,20),AI$6)=1,$E$39,0))</f>
        <v>-</v>
      </c>
      <c r="AJ26" s="32" t="str">
        <f ca="1">IF(OR(AJ$6&lt;$H26,AND(NOT($I26=0),AJ$6&gt;$I26)),$E$40,IF(COUNTIF(OFFSET(Comitards!$A$8,$B26,7,1,20),AJ$6)=1,$E$39,0))</f>
        <v>-</v>
      </c>
      <c r="AK26" s="32" t="str">
        <f ca="1">IF(OR(AK$6&lt;$H26,AND(NOT($I26=0),AK$6&gt;$I26)),$E$40,IF(COUNTIF(OFFSET(Comitards!$A$8,$B26,7,1,20),AK$6)=1,$E$39,0))</f>
        <v>-</v>
      </c>
      <c r="AL26" s="32" t="str">
        <f ca="1">IF(OR(AL$6&lt;$H26,AND(NOT($I26=0),AL$6&gt;$I26)),$E$40,IF(COUNTIF(OFFSET(Comitards!$A$8,$B26,7,1,20),AL$6)=1,$E$39,0))</f>
        <v>-</v>
      </c>
      <c r="AM26" s="32" t="str">
        <f ca="1">IF(OR(AM$6&lt;$H26,AND(NOT($I26=0),AM$6&gt;$I26)),$E$40,IF(COUNTIF(OFFSET(Comitards!$A$8,$B26,7,1,20),AM$6)=1,$E$39,IF($AI26=$E$39,$E$39,0)))</f>
        <v>-</v>
      </c>
      <c r="AP26">
        <f t="shared" si="2"/>
        <v>0</v>
      </c>
      <c r="AQ26">
        <f ca="1" t="shared" si="3"/>
        <v>0</v>
      </c>
      <c r="AS26">
        <f ca="1" t="shared" si="4"/>
        <v>0</v>
      </c>
    </row>
    <row r="27" spans="2:45" ht="16.5" customHeight="1">
      <c r="B27" s="20">
        <v>21</v>
      </c>
      <c r="C27" s="31">
        <f t="shared" si="1"/>
        <v>0</v>
      </c>
      <c r="D27" s="31" t="str">
        <f ca="1">OFFSET(Comitards!$A$8,$B27,D$2,1,1)</f>
        <v>non</v>
      </c>
      <c r="E27" s="31" t="str">
        <f ca="1">OFFSET(Comitards!$A$8,$B27,E$2,1,1)</f>
        <v>FISCHBACH Marc</v>
      </c>
      <c r="F27" s="31">
        <f ca="1">OFFSET(Comitards!$A$8,$B27,F$2,1,1)</f>
        <v>1982</v>
      </c>
      <c r="G27" s="31">
        <f ca="1">OFFSET(Comitards!$A$8,$B27,G$2,1,1)</f>
        <v>0</v>
      </c>
      <c r="H27" s="31">
        <f ca="1">OFFSET(Comitards!$A$8,$B27,H$2,1,1)</f>
        <v>1987</v>
      </c>
      <c r="I27" s="31">
        <f ca="1">OFFSET(Comitards!$A$8,$B27,I$2,1,1)</f>
        <v>2015</v>
      </c>
      <c r="J27" s="32">
        <f ca="1">IF(OR(J$6&lt;$H27,AND(NOT($I27=0),J$6&gt;$I27)),$E$40,IF(COUNTIF(OFFSET(Comitards!$A$8,$B27,7,1,20),J$6)=1,$E$39,0))</f>
        <v>0</v>
      </c>
      <c r="K27" s="32" t="str">
        <f ca="1">IF(OR(K$6&lt;$H27,AND(NOT($I27=0),K$6&gt;$I27)),$E$40,IF(COUNTIF(OFFSET(Comitards!$A$8,$B27,7,1,20),K$6)=1,$E$39,0))</f>
        <v>X</v>
      </c>
      <c r="L27" s="32">
        <f ca="1">IF(OR(L$6&lt;$H27,AND(NOT($I27=0),L$6&gt;$I27)),$E$40,IF(COUNTIF(OFFSET(Comitards!$A$8,$B27,7,1,20),L$6)=1,$E$39,0))</f>
        <v>0</v>
      </c>
      <c r="M27" s="32">
        <f ca="1">IF(OR(M$6&lt;$H27,AND(NOT($I27=0),M$6&gt;$I27)),$E$40,IF(COUNTIF(OFFSET(Comitards!$A$8,$B27,7,1,20),M$6)=1,$E$39,0))</f>
        <v>0</v>
      </c>
      <c r="N27" s="32">
        <f ca="1">IF(OR(N$6&lt;$H27,AND(NOT($I27=0),N$6&gt;$I27)),$E$40,IF(COUNTIF(OFFSET(Comitards!$A$8,$B27,7,1,20),N$6)=1,$E$39,0))</f>
        <v>0</v>
      </c>
      <c r="O27" s="32" t="str">
        <f ca="1">IF(OR(O$6&lt;$H27,AND(NOT($I27=0),O$6&gt;$I27)),$E$40,IF(COUNTIF(OFFSET(Comitards!$A$8,$B27,7,1,20),O$6)=1,$E$39,0))</f>
        <v>X</v>
      </c>
      <c r="P27" s="32">
        <f ca="1">IF(OR(P$6&lt;$H27,AND(NOT($I27=0),P$6&gt;$I27)),$E$40,IF(COUNTIF(OFFSET(Comitards!$A$8,$B27,7,1,20),P$6)=1,$E$39,0))</f>
        <v>0</v>
      </c>
      <c r="Q27" s="32">
        <f ca="1">IF(OR(Q$6&lt;$H27,AND(NOT($I27=0),Q$6&gt;$I27)),$E$40,IF(COUNTIF(OFFSET(Comitards!$A$8,$B27,7,1,20),Q$6)=1,$E$39,0))</f>
        <v>0</v>
      </c>
      <c r="R27" s="32">
        <f ca="1">IF(OR(R$6&lt;$H27,AND(NOT($I27=0),R$6&gt;$I27)),$E$40,IF(COUNTIF(OFFSET(Comitards!$A$8,$B27,7,1,20),R$6)=1,$E$39,0))</f>
        <v>0</v>
      </c>
      <c r="S27" s="32" t="str">
        <f ca="1">IF(OR(S$6&lt;$H27,AND(NOT($I27=0),S$6&gt;$I27)),$E$40,IF(COUNTIF(OFFSET(Comitards!$A$8,$B27,7,1,20),S$6)=1,$E$39,0))</f>
        <v>X</v>
      </c>
      <c r="T27" s="32">
        <f ca="1">IF(OR(T$6&lt;$H27,AND(NOT($I27=0),T$6&gt;$I27)),$E$40,IF(COUNTIF(OFFSET(Comitards!$A$8,$B27,7,1,20),T$6)=1,$E$39,0))</f>
        <v>0</v>
      </c>
      <c r="U27" s="32">
        <f ca="1">IF(OR(U$6&lt;$H27,AND(NOT($I27=0),U$6&gt;$I27)),$E$40,IF(COUNTIF(OFFSET(Comitards!$A$8,$B27,7,1,20),U$6)=1,$E$39,0))</f>
        <v>0</v>
      </c>
      <c r="V27" s="32">
        <f ca="1">IF(OR(V$6&lt;$H27,AND(NOT($I27=0),V$6&gt;$I27)),$E$40,IF(COUNTIF(OFFSET(Comitards!$A$8,$B27,7,1,20),V$6)=1,$E$39,0))</f>
        <v>0</v>
      </c>
      <c r="W27" s="32" t="str">
        <f ca="1">IF(OR(W$6&lt;$H27,AND(NOT($I27=0),W$6&gt;$I27)),$E$40,IF(COUNTIF(OFFSET(Comitards!$A$8,$B27,7,1,20),W$6)=1,$E$39,0))</f>
        <v>X</v>
      </c>
      <c r="X27" s="32">
        <f ca="1">IF(OR(X$6&lt;$H27,AND(NOT($I27=0),X$6&gt;$I27)),$E$40,IF(COUNTIF(OFFSET(Comitards!$A$8,$B27,7,1,20),X$6)=1,$E$39,0))</f>
        <v>0</v>
      </c>
      <c r="Y27" s="32">
        <f ca="1">IF(OR(Y$6&lt;$H27,AND(NOT($I27=0),Y$6&gt;$I27)),$E$40,IF(COUNTIF(OFFSET(Comitards!$A$8,$B27,7,1,20),Y$6)=1,$E$39,0))</f>
        <v>0</v>
      </c>
      <c r="Z27" s="32">
        <f ca="1">IF(OR(Z$6&lt;$H27,AND(NOT($I27=0),Z$6&gt;$I27)),$E$40,IF(COUNTIF(OFFSET(Comitards!$A$8,$B27,7,1,20),Z$6)=1,$E$39,0))</f>
        <v>0</v>
      </c>
      <c r="AA27" s="32" t="str">
        <f ca="1">IF(OR(AA$6&lt;$H27,AND(NOT($I27=0),AA$6&gt;$I27)),$E$40,IF(COUNTIF(OFFSET(Comitards!$A$8,$B27,7,1,20),AA$6)=1,$E$39,0))</f>
        <v>X</v>
      </c>
      <c r="AB27" s="32">
        <f ca="1">IF(OR(AB$6&lt;$H27,AND(NOT($I27=0),AB$6&gt;$I27)),$E$40,IF(COUNTIF(OFFSET(Comitards!$A$8,$B27,7,1,20),AB$6)=1,$E$39,0))</f>
        <v>0</v>
      </c>
      <c r="AC27" s="32">
        <f ca="1">IF(OR(AC$6&lt;$H27,AND(NOT($I27=0),AC$6&gt;$I27)),$E$40,IF(COUNTIF(OFFSET(Comitards!$A$8,$B27,7,1,20),AC$6)=1,$E$39,0))</f>
        <v>0</v>
      </c>
      <c r="AD27" s="32">
        <f ca="1">IF(OR(AD$6&lt;$H27,AND(NOT($I27=0),AD$6&gt;$I27)),$E$40,IF(COUNTIF(OFFSET(Comitards!$A$8,$B27,7,1,20),AD$6)=1,$E$39,0))</f>
        <v>0</v>
      </c>
      <c r="AE27" s="32">
        <f ca="1">IF(OR(AE$6&lt;$H27,AND(NOT($I27=0),AE$6&gt;$I27)),$E$40,IF(COUNTIF(OFFSET(Comitards!$A$8,$B27,7,1,20),AE$6)=1,$E$39,0))</f>
        <v>0</v>
      </c>
      <c r="AF27" s="32" t="str">
        <f ca="1">IF(OR(AF$6&lt;$H27,AND(NOT($I27=0),AF$6&gt;$I27)),$E$40,IF(COUNTIF(OFFSET(Comitards!$A$8,$B27,7,1,20),AF$6)=1,$E$39,0))</f>
        <v>-</v>
      </c>
      <c r="AG27" s="32" t="str">
        <f ca="1">IF(OR(AG$6&lt;$H27,AND(NOT($I27=0),AG$6&gt;$I27)),$E$40,IF(COUNTIF(OFFSET(Comitards!$A$8,$B27,7,1,20),AG$6)=1,$E$39,0))</f>
        <v>-</v>
      </c>
      <c r="AH27" s="32" t="str">
        <f ca="1">IF(OR(AH$6&lt;$H27,AND(NOT($I27=0),AH$6&gt;$I27)),$E$40,IF(COUNTIF(OFFSET(Comitards!$A$8,$B27,7,1,20),AH$6)=1,$E$39,0))</f>
        <v>-</v>
      </c>
      <c r="AI27" s="32" t="str">
        <f ca="1">IF(OR(AI$6&lt;$H27,AND(NOT($I27=0),AI$6&gt;$I27)),$E$40,IF(COUNTIF(OFFSET(Comitards!$A$8,$B27,7,1,20),AI$6)=1,$E$39,0))</f>
        <v>-</v>
      </c>
      <c r="AJ27" s="32" t="str">
        <f ca="1">IF(OR(AJ$6&lt;$H27,AND(NOT($I27=0),AJ$6&gt;$I27)),$E$40,IF(COUNTIF(OFFSET(Comitards!$A$8,$B27,7,1,20),AJ$6)=1,$E$39,0))</f>
        <v>-</v>
      </c>
      <c r="AK27" s="32" t="str">
        <f ca="1">IF(OR(AK$6&lt;$H27,AND(NOT($I27=0),AK$6&gt;$I27)),$E$40,IF(COUNTIF(OFFSET(Comitards!$A$8,$B27,7,1,20),AK$6)=1,$E$39,0))</f>
        <v>-</v>
      </c>
      <c r="AL27" s="32" t="str">
        <f ca="1">IF(OR(AL$6&lt;$H27,AND(NOT($I27=0),AL$6&gt;$I27)),$E$40,IF(COUNTIF(OFFSET(Comitards!$A$8,$B27,7,1,20),AL$6)=1,$E$39,0))</f>
        <v>-</v>
      </c>
      <c r="AM27" s="32" t="str">
        <f ca="1">IF(OR(AM$6&lt;$H27,AND(NOT($I27=0),AM$6&gt;$I27)),$E$40,IF(COUNTIF(OFFSET(Comitards!$A$8,$B27,7,1,20),AM$6)=1,$E$39,IF($AI27=$E$39,$E$39,0)))</f>
        <v>-</v>
      </c>
      <c r="AP27">
        <f t="shared" si="2"/>
        <v>0</v>
      </c>
      <c r="AQ27">
        <f ca="1" t="shared" si="3"/>
        <v>0</v>
      </c>
      <c r="AS27">
        <f ca="1" t="shared" si="4"/>
        <v>0</v>
      </c>
    </row>
    <row r="28" spans="2:45" ht="16.5" customHeight="1">
      <c r="B28" s="20">
        <v>22</v>
      </c>
      <c r="C28" s="31">
        <f t="shared" si="1"/>
        <v>0</v>
      </c>
      <c r="D28" s="31" t="str">
        <f ca="1">OFFSET(Comitards!$A$8,$B28,D$2,1,1)</f>
        <v>non</v>
      </c>
      <c r="E28" s="31" t="str">
        <f ca="1">OFFSET(Comitards!$A$8,$B28,E$2,1,1)</f>
        <v>GOEDERT Francois</v>
      </c>
      <c r="F28" s="31">
        <f ca="1">OFFSET(Comitards!$A$8,$B28,F$2,1,1)</f>
        <v>1962</v>
      </c>
      <c r="G28" s="31">
        <f ca="1">OFFSET(Comitards!$A$8,$B28,G$2,1,1)</f>
        <v>0</v>
      </c>
      <c r="H28" s="31">
        <f ca="1">OFFSET(Comitards!$A$8,$B28,H$2,1,1)</f>
        <v>1985</v>
      </c>
      <c r="I28" s="31">
        <f ca="1">OFFSET(Comitards!$A$8,$B28,I$2,1,1)</f>
        <v>2011</v>
      </c>
      <c r="J28" s="32" t="str">
        <f ca="1">IF(OR(J$6&lt;$H28,AND(NOT($I28=0),J$6&gt;$I28)),$E$40,IF(COUNTIF(OFFSET(Comitards!$A$8,$B28,7,1,20),J$6)=1,$E$39,0))</f>
        <v>X</v>
      </c>
      <c r="K28" s="32">
        <f ca="1">IF(OR(K$6&lt;$H28,AND(NOT($I28=0),K$6&gt;$I28)),$E$40,IF(COUNTIF(OFFSET(Comitards!$A$8,$B28,7,1,20),K$6)=1,$E$39,0))</f>
        <v>0</v>
      </c>
      <c r="L28" s="32">
        <f ca="1">IF(OR(L$6&lt;$H28,AND(NOT($I28=0),L$6&gt;$I28)),$E$40,IF(COUNTIF(OFFSET(Comitards!$A$8,$B28,7,1,20),L$6)=1,$E$39,0))</f>
        <v>0</v>
      </c>
      <c r="M28" s="32">
        <f ca="1">IF(OR(M$6&lt;$H28,AND(NOT($I28=0),M$6&gt;$I28)),$E$40,IF(COUNTIF(OFFSET(Comitards!$A$8,$B28,7,1,20),M$6)=1,$E$39,0))</f>
        <v>0</v>
      </c>
      <c r="N28" s="32" t="str">
        <f ca="1">IF(OR(N$6&lt;$H28,AND(NOT($I28=0),N$6&gt;$I28)),$E$40,IF(COUNTIF(OFFSET(Comitards!$A$8,$B28,7,1,20),N$6)=1,$E$39,0))</f>
        <v>X</v>
      </c>
      <c r="O28" s="32">
        <f ca="1">IF(OR(O$6&lt;$H28,AND(NOT($I28=0),O$6&gt;$I28)),$E$40,IF(COUNTIF(OFFSET(Comitards!$A$8,$B28,7,1,20),O$6)=1,$E$39,0))</f>
        <v>0</v>
      </c>
      <c r="P28" s="32">
        <f ca="1">IF(OR(P$6&lt;$H28,AND(NOT($I28=0),P$6&gt;$I28)),$E$40,IF(COUNTIF(OFFSET(Comitards!$A$8,$B28,7,1,20),P$6)=1,$E$39,0))</f>
        <v>0</v>
      </c>
      <c r="Q28" s="32" t="str">
        <f ca="1">IF(OR(Q$6&lt;$H28,AND(NOT($I28=0),Q$6&gt;$I28)),$E$40,IF(COUNTIF(OFFSET(Comitards!$A$8,$B28,7,1,20),Q$6)=1,$E$39,0))</f>
        <v>X</v>
      </c>
      <c r="R28" s="32">
        <f ca="1">IF(OR(R$6&lt;$H28,AND(NOT($I28=0),R$6&gt;$I28)),$E$40,IF(COUNTIF(OFFSET(Comitards!$A$8,$B28,7,1,20),R$6)=1,$E$39,0))</f>
        <v>0</v>
      </c>
      <c r="S28" s="32">
        <f ca="1">IF(OR(S$6&lt;$H28,AND(NOT($I28=0),S$6&gt;$I28)),$E$40,IF(COUNTIF(OFFSET(Comitards!$A$8,$B28,7,1,20),S$6)=1,$E$39,0))</f>
        <v>0</v>
      </c>
      <c r="T28" s="32" t="str">
        <f ca="1">IF(OR(T$6&lt;$H28,AND(NOT($I28=0),T$6&gt;$I28)),$E$40,IF(COUNTIF(OFFSET(Comitards!$A$8,$B28,7,1,20),T$6)=1,$E$39,0))</f>
        <v>X</v>
      </c>
      <c r="U28" s="32">
        <f ca="1">IF(OR(U$6&lt;$H28,AND(NOT($I28=0),U$6&gt;$I28)),$E$40,IF(COUNTIF(OFFSET(Comitards!$A$8,$B28,7,1,20),U$6)=1,$E$39,0))</f>
        <v>0</v>
      </c>
      <c r="V28" s="32">
        <f ca="1">IF(OR(V$6&lt;$H28,AND(NOT($I28=0),V$6&gt;$I28)),$E$40,IF(COUNTIF(OFFSET(Comitards!$A$8,$B28,7,1,20),V$6)=1,$E$39,0))</f>
        <v>0</v>
      </c>
      <c r="W28" s="32">
        <f ca="1">IF(OR(W$6&lt;$H28,AND(NOT($I28=0),W$6&gt;$I28)),$E$40,IF(COUNTIF(OFFSET(Comitards!$A$8,$B28,7,1,20),W$6)=1,$E$39,0))</f>
        <v>0</v>
      </c>
      <c r="X28" s="32">
        <f ca="1">IF(OR(X$6&lt;$H28,AND(NOT($I28=0),X$6&gt;$I28)),$E$40,IF(COUNTIF(OFFSET(Comitards!$A$8,$B28,7,1,20),X$6)=1,$E$39,0))</f>
        <v>0</v>
      </c>
      <c r="Y28" s="32" t="str">
        <f ca="1">IF(OR(Y$6&lt;$H28,AND(NOT($I28=0),Y$6&gt;$I28)),$E$40,IF(COUNTIF(OFFSET(Comitards!$A$8,$B28,7,1,20),Y$6)=1,$E$39,0))</f>
        <v>X</v>
      </c>
      <c r="Z28" s="32">
        <f ca="1">IF(OR(Z$6&lt;$H28,AND(NOT($I28=0),Z$6&gt;$I28)),$E$40,IF(COUNTIF(OFFSET(Comitards!$A$8,$B28,7,1,20),Z$6)=1,$E$39,0))</f>
        <v>0</v>
      </c>
      <c r="AA28" s="32">
        <f ca="1">IF(OR(AA$6&lt;$H28,AND(NOT($I28=0),AA$6&gt;$I28)),$E$40,IF(COUNTIF(OFFSET(Comitards!$A$8,$B28,7,1,20),AA$6)=1,$E$39,0))</f>
        <v>0</v>
      </c>
      <c r="AB28" s="32" t="str">
        <f ca="1">IF(OR(AB$6&lt;$H28,AND(NOT($I28=0),AB$6&gt;$I28)),$E$40,IF(COUNTIF(OFFSET(Comitards!$A$8,$B28,7,1,20),AB$6)=1,$E$39,0))</f>
        <v>-</v>
      </c>
      <c r="AC28" s="32" t="str">
        <f ca="1">IF(OR(AC$6&lt;$H28,AND(NOT($I28=0),AC$6&gt;$I28)),$E$40,IF(COUNTIF(OFFSET(Comitards!$A$8,$B28,7,1,20),AC$6)=1,$E$39,0))</f>
        <v>-</v>
      </c>
      <c r="AD28" s="32" t="str">
        <f ca="1">IF(OR(AD$6&lt;$H28,AND(NOT($I28=0),AD$6&gt;$I28)),$E$40,IF(COUNTIF(OFFSET(Comitards!$A$8,$B28,7,1,20),AD$6)=1,$E$39,0))</f>
        <v>-</v>
      </c>
      <c r="AE28" s="32" t="str">
        <f ca="1">IF(OR(AE$6&lt;$H28,AND(NOT($I28=0),AE$6&gt;$I28)),$E$40,IF(COUNTIF(OFFSET(Comitards!$A$8,$B28,7,1,20),AE$6)=1,$E$39,0))</f>
        <v>-</v>
      </c>
      <c r="AF28" s="32" t="str">
        <f ca="1">IF(OR(AF$6&lt;$H28,AND(NOT($I28=0),AF$6&gt;$I28)),$E$40,IF(COUNTIF(OFFSET(Comitards!$A$8,$B28,7,1,20),AF$6)=1,$E$39,0))</f>
        <v>-</v>
      </c>
      <c r="AG28" s="32" t="str">
        <f ca="1">IF(OR(AG$6&lt;$H28,AND(NOT($I28=0),AG$6&gt;$I28)),$E$40,IF(COUNTIF(OFFSET(Comitards!$A$8,$B28,7,1,20),AG$6)=1,$E$39,0))</f>
        <v>-</v>
      </c>
      <c r="AH28" s="32" t="str">
        <f ca="1">IF(OR(AH$6&lt;$H28,AND(NOT($I28=0),AH$6&gt;$I28)),$E$40,IF(COUNTIF(OFFSET(Comitards!$A$8,$B28,7,1,20),AH$6)=1,$E$39,0))</f>
        <v>-</v>
      </c>
      <c r="AI28" s="32" t="str">
        <f ca="1">IF(OR(AI$6&lt;$H28,AND(NOT($I28=0),AI$6&gt;$I28)),$E$40,IF(COUNTIF(OFFSET(Comitards!$A$8,$B28,7,1,20),AI$6)=1,$E$39,0))</f>
        <v>-</v>
      </c>
      <c r="AJ28" s="32" t="str">
        <f ca="1">IF(OR(AJ$6&lt;$H28,AND(NOT($I28=0),AJ$6&gt;$I28)),$E$40,IF(COUNTIF(OFFSET(Comitards!$A$8,$B28,7,1,20),AJ$6)=1,$E$39,0))</f>
        <v>-</v>
      </c>
      <c r="AK28" s="32" t="str">
        <f ca="1">IF(OR(AK$6&lt;$H28,AND(NOT($I28=0),AK$6&gt;$I28)),$E$40,IF(COUNTIF(OFFSET(Comitards!$A$8,$B28,7,1,20),AK$6)=1,$E$39,0))</f>
        <v>-</v>
      </c>
      <c r="AL28" s="32" t="str">
        <f ca="1">IF(OR(AL$6&lt;$H28,AND(NOT($I28=0),AL$6&gt;$I28)),$E$40,IF(COUNTIF(OFFSET(Comitards!$A$8,$B28,7,1,20),AL$6)=1,$E$39,0))</f>
        <v>-</v>
      </c>
      <c r="AM28" s="32" t="str">
        <f ca="1">IF(OR(AM$6&lt;$H28,AND(NOT($I28=0),AM$6&gt;$I28)),$E$40,IF(COUNTIF(OFFSET(Comitards!$A$8,$B28,7,1,20),AM$6)=1,$E$39,IF($AI28=$E$39,$E$39,0)))</f>
        <v>-</v>
      </c>
      <c r="AP28">
        <f t="shared" si="2"/>
        <v>0</v>
      </c>
      <c r="AQ28">
        <f ca="1" t="shared" si="3"/>
        <v>0</v>
      </c>
      <c r="AS28">
        <f ca="1" t="shared" si="4"/>
        <v>0</v>
      </c>
    </row>
    <row r="29" spans="2:45" ht="16.5" customHeight="1">
      <c r="B29" s="20">
        <v>23</v>
      </c>
      <c r="C29" s="31">
        <f t="shared" si="1"/>
        <v>0</v>
      </c>
      <c r="D29" s="31" t="str">
        <f ca="1">OFFSET(Comitards!$A$8,$B29,D$2,1,1)</f>
        <v>non</v>
      </c>
      <c r="E29" s="31" t="str">
        <f ca="1">OFFSET(Comitards!$A$8,$B29,E$2,1,1)</f>
        <v>JACOBY Pierre</v>
      </c>
      <c r="F29" s="31">
        <f ca="1">OFFSET(Comitards!$A$8,$B29,F$2,1,1)</f>
        <v>1973</v>
      </c>
      <c r="G29" s="31">
        <f ca="1">OFFSET(Comitards!$A$8,$B29,G$2,1,1)</f>
        <v>0</v>
      </c>
      <c r="H29" s="31">
        <f ca="1">OFFSET(Comitards!$A$8,$B29,H$2,1,1)</f>
        <v>1981</v>
      </c>
      <c r="I29" s="31">
        <f ca="1">OFFSET(Comitards!$A$8,$B29,I$2,1,1)</f>
        <v>2013</v>
      </c>
      <c r="J29" s="32">
        <f ca="1">IF(OR(J$6&lt;$H29,AND(NOT($I29=0),J$6&gt;$I29)),$E$40,IF(COUNTIF(OFFSET(Comitards!$A$8,$B29,7,1,20),J$6)=1,$E$39,0))</f>
        <v>0</v>
      </c>
      <c r="K29" s="32">
        <f ca="1">IF(OR(K$6&lt;$H29,AND(NOT($I29=0),K$6&gt;$I29)),$E$40,IF(COUNTIF(OFFSET(Comitards!$A$8,$B29,7,1,20),K$6)=1,$E$39,0))</f>
        <v>0</v>
      </c>
      <c r="L29" s="32">
        <f ca="1">IF(OR(L$6&lt;$H29,AND(NOT($I29=0),L$6&gt;$I29)),$E$40,IF(COUNTIF(OFFSET(Comitards!$A$8,$B29,7,1,20),L$6)=1,$E$39,0))</f>
        <v>0</v>
      </c>
      <c r="M29" s="32" t="str">
        <f ca="1">IF(OR(M$6&lt;$H29,AND(NOT($I29=0),M$6&gt;$I29)),$E$40,IF(COUNTIF(OFFSET(Comitards!$A$8,$B29,7,1,20),M$6)=1,$E$39,0))</f>
        <v>X</v>
      </c>
      <c r="N29" s="32">
        <f ca="1">IF(OR(N$6&lt;$H29,AND(NOT($I29=0),N$6&gt;$I29)),$E$40,IF(COUNTIF(OFFSET(Comitards!$A$8,$B29,7,1,20),N$6)=1,$E$39,0))</f>
        <v>0</v>
      </c>
      <c r="O29" s="32">
        <f ca="1">IF(OR(O$6&lt;$H29,AND(NOT($I29=0),O$6&gt;$I29)),$E$40,IF(COUNTIF(OFFSET(Comitards!$A$8,$B29,7,1,20),O$6)=1,$E$39,0))</f>
        <v>0</v>
      </c>
      <c r="P29" s="32" t="str">
        <f ca="1">IF(OR(P$6&lt;$H29,AND(NOT($I29=0),P$6&gt;$I29)),$E$40,IF(COUNTIF(OFFSET(Comitards!$A$8,$B29,7,1,20),P$6)=1,$E$39,0))</f>
        <v>X</v>
      </c>
      <c r="Q29" s="32">
        <f ca="1">IF(OR(Q$6&lt;$H29,AND(NOT($I29=0),Q$6&gt;$I29)),$E$40,IF(COUNTIF(OFFSET(Comitards!$A$8,$B29,7,1,20),Q$6)=1,$E$39,0))</f>
        <v>0</v>
      </c>
      <c r="R29" s="32">
        <f ca="1">IF(OR(R$6&lt;$H29,AND(NOT($I29=0),R$6&gt;$I29)),$E$40,IF(COUNTIF(OFFSET(Comitards!$A$8,$B29,7,1,20),R$6)=1,$E$39,0))</f>
        <v>0</v>
      </c>
      <c r="S29" s="32">
        <f ca="1">IF(OR(S$6&lt;$H29,AND(NOT($I29=0),S$6&gt;$I29)),$E$40,IF(COUNTIF(OFFSET(Comitards!$A$8,$B29,7,1,20),S$6)=1,$E$39,0))</f>
        <v>0</v>
      </c>
      <c r="T29" s="32" t="str">
        <f ca="1">IF(OR(T$6&lt;$H29,AND(NOT($I29=0),T$6&gt;$I29)),$E$40,IF(COUNTIF(OFFSET(Comitards!$A$8,$B29,7,1,20),T$6)=1,$E$39,0))</f>
        <v>X</v>
      </c>
      <c r="U29" s="32">
        <f ca="1">IF(OR(U$6&lt;$H29,AND(NOT($I29=0),U$6&gt;$I29)),$E$40,IF(COUNTIF(OFFSET(Comitards!$A$8,$B29,7,1,20),U$6)=1,$E$39,0))</f>
        <v>0</v>
      </c>
      <c r="V29" s="32">
        <f ca="1">IF(OR(V$6&lt;$H29,AND(NOT($I29=0),V$6&gt;$I29)),$E$40,IF(COUNTIF(OFFSET(Comitards!$A$8,$B29,7,1,20),V$6)=1,$E$39,0))</f>
        <v>0</v>
      </c>
      <c r="W29" s="32">
        <f ca="1">IF(OR(W$6&lt;$H29,AND(NOT($I29=0),W$6&gt;$I29)),$E$40,IF(COUNTIF(OFFSET(Comitards!$A$8,$B29,7,1,20),W$6)=1,$E$39,0))</f>
        <v>0</v>
      </c>
      <c r="X29" s="32" t="str">
        <f ca="1">IF(OR(X$6&lt;$H29,AND(NOT($I29=0),X$6&gt;$I29)),$E$40,IF(COUNTIF(OFFSET(Comitards!$A$8,$B29,7,1,20),X$6)=1,$E$39,0))</f>
        <v>X</v>
      </c>
      <c r="Y29" s="32">
        <f ca="1">IF(OR(Y$6&lt;$H29,AND(NOT($I29=0),Y$6&gt;$I29)),$E$40,IF(COUNTIF(OFFSET(Comitards!$A$8,$B29,7,1,20),Y$6)=1,$E$39,0))</f>
        <v>0</v>
      </c>
      <c r="Z29" s="32">
        <f ca="1">IF(OR(Z$6&lt;$H29,AND(NOT($I29=0),Z$6&gt;$I29)),$E$40,IF(COUNTIF(OFFSET(Comitards!$A$8,$B29,7,1,20),Z$6)=1,$E$39,0))</f>
        <v>0</v>
      </c>
      <c r="AA29" s="32">
        <f ca="1">IF(OR(AA$6&lt;$H29,AND(NOT($I29=0),AA$6&gt;$I29)),$E$40,IF(COUNTIF(OFFSET(Comitards!$A$8,$B29,7,1,20),AA$6)=1,$E$39,0))</f>
        <v>0</v>
      </c>
      <c r="AB29" s="32" t="str">
        <f ca="1">IF(OR(AB$6&lt;$H29,AND(NOT($I29=0),AB$6&gt;$I29)),$E$40,IF(COUNTIF(OFFSET(Comitards!$A$8,$B29,7,1,20),AB$6)=1,$E$39,0))</f>
        <v>X</v>
      </c>
      <c r="AC29" s="32">
        <f ca="1">IF(OR(AC$6&lt;$H29,AND(NOT($I29=0),AC$6&gt;$I29)),$E$40,IF(COUNTIF(OFFSET(Comitards!$A$8,$B29,7,1,20),AC$6)=1,$E$39,0))</f>
        <v>0</v>
      </c>
      <c r="AD29" s="32" t="str">
        <f ca="1">IF(OR(AD$6&lt;$H29,AND(NOT($I29=0),AD$6&gt;$I29)),$E$40,IF(COUNTIF(OFFSET(Comitards!$A$8,$B29,7,1,20),AD$6)=1,$E$39,0))</f>
        <v>-</v>
      </c>
      <c r="AE29" s="32" t="str">
        <f ca="1">IF(OR(AE$6&lt;$H29,AND(NOT($I29=0),AE$6&gt;$I29)),$E$40,IF(COUNTIF(OFFSET(Comitards!$A$8,$B29,7,1,20),AE$6)=1,$E$39,0))</f>
        <v>-</v>
      </c>
      <c r="AF29" s="32" t="str">
        <f ca="1">IF(OR(AF$6&lt;$H29,AND(NOT($I29=0),AF$6&gt;$I29)),$E$40,IF(COUNTIF(OFFSET(Comitards!$A$8,$B29,7,1,20),AF$6)=1,$E$39,0))</f>
        <v>-</v>
      </c>
      <c r="AG29" s="32" t="str">
        <f ca="1">IF(OR(AG$6&lt;$H29,AND(NOT($I29=0),AG$6&gt;$I29)),$E$40,IF(COUNTIF(OFFSET(Comitards!$A$8,$B29,7,1,20),AG$6)=1,$E$39,0))</f>
        <v>-</v>
      </c>
      <c r="AH29" s="32" t="str">
        <f ca="1">IF(OR(AH$6&lt;$H29,AND(NOT($I29=0),AH$6&gt;$I29)),$E$40,IF(COUNTIF(OFFSET(Comitards!$A$8,$B29,7,1,20),AH$6)=1,$E$39,0))</f>
        <v>-</v>
      </c>
      <c r="AI29" s="32" t="str">
        <f ca="1">IF(OR(AI$6&lt;$H29,AND(NOT($I29=0),AI$6&gt;$I29)),$E$40,IF(COUNTIF(OFFSET(Comitards!$A$8,$B29,7,1,20),AI$6)=1,$E$39,0))</f>
        <v>-</v>
      </c>
      <c r="AJ29" s="32" t="str">
        <f ca="1">IF(OR(AJ$6&lt;$H29,AND(NOT($I29=0),AJ$6&gt;$I29)),$E$40,IF(COUNTIF(OFFSET(Comitards!$A$8,$B29,7,1,20),AJ$6)=1,$E$39,0))</f>
        <v>-</v>
      </c>
      <c r="AK29" s="32" t="str">
        <f ca="1">IF(OR(AK$6&lt;$H29,AND(NOT($I29=0),AK$6&gt;$I29)),$E$40,IF(COUNTIF(OFFSET(Comitards!$A$8,$B29,7,1,20),AK$6)=1,$E$39,0))</f>
        <v>-</v>
      </c>
      <c r="AL29" s="32" t="str">
        <f ca="1">IF(OR(AL$6&lt;$H29,AND(NOT($I29=0),AL$6&gt;$I29)),$E$40,IF(COUNTIF(OFFSET(Comitards!$A$8,$B29,7,1,20),AL$6)=1,$E$39,0))</f>
        <v>-</v>
      </c>
      <c r="AM29" s="32" t="str">
        <f ca="1">IF(OR(AM$6&lt;$H29,AND(NOT($I29=0),AM$6&gt;$I29)),$E$40,IF(COUNTIF(OFFSET(Comitards!$A$8,$B29,7,1,20),AM$6)=1,$E$39,IF($AI29=$E$39,$E$39,0)))</f>
        <v>-</v>
      </c>
      <c r="AP29">
        <f t="shared" si="2"/>
        <v>0</v>
      </c>
      <c r="AQ29">
        <f ca="1" t="shared" si="3"/>
        <v>0</v>
      </c>
      <c r="AS29">
        <f ca="1" t="shared" si="4"/>
        <v>0</v>
      </c>
    </row>
    <row r="30" spans="2:45" ht="16.5" customHeight="1">
      <c r="B30" s="20">
        <v>24</v>
      </c>
      <c r="C30" s="31">
        <f t="shared" si="1"/>
        <v>0</v>
      </c>
      <c r="D30" s="31" t="str">
        <f ca="1">OFFSET(Comitards!$A$8,$B30,D$2,1,1)</f>
        <v>non</v>
      </c>
      <c r="E30" s="31" t="str">
        <f ca="1">OFFSET(Comitards!$A$8,$B30,E$2,1,1)</f>
        <v>KINSCH Paul</v>
      </c>
      <c r="F30" s="31">
        <f ca="1">OFFSET(Comitards!$A$8,$B30,F$2,1,1)</f>
        <v>1988</v>
      </c>
      <c r="G30" s="31">
        <f ca="1">OFFSET(Comitards!$A$8,$B30,G$2,1,1)</f>
        <v>0</v>
      </c>
      <c r="H30" s="31">
        <f ca="1">OFFSET(Comitards!$A$8,$B30,H$2,1,1)</f>
        <v>1996</v>
      </c>
      <c r="I30" s="31">
        <f ca="1">OFFSET(Comitards!$A$8,$B30,I$2,1,1)</f>
        <v>2004</v>
      </c>
      <c r="J30" s="32" t="str">
        <f ca="1">IF(OR(J$6&lt;$H30,AND(NOT($I30=0),J$6&gt;$I30)),$E$40,IF(COUNTIF(OFFSET(Comitards!$A$8,$B30,7,1,20),J$6)=1,$E$39,0))</f>
        <v>-</v>
      </c>
      <c r="K30" s="32" t="str">
        <f ca="1">IF(OR(K$6&lt;$H30,AND(NOT($I30=0),K$6&gt;$I30)),$E$40,IF(COUNTIF(OFFSET(Comitards!$A$8,$B30,7,1,20),K$6)=1,$E$39,0))</f>
        <v>-</v>
      </c>
      <c r="L30" s="32" t="str">
        <f ca="1">IF(OR(L$6&lt;$H30,AND(NOT($I30=0),L$6&gt;$I30)),$E$40,IF(COUNTIF(OFFSET(Comitards!$A$8,$B30,7,1,20),L$6)=1,$E$39,0))</f>
        <v>X</v>
      </c>
      <c r="M30" s="32">
        <f ca="1">IF(OR(M$6&lt;$H30,AND(NOT($I30=0),M$6&gt;$I30)),$E$40,IF(COUNTIF(OFFSET(Comitards!$A$8,$B30,7,1,20),M$6)=1,$E$39,0))</f>
        <v>0</v>
      </c>
      <c r="N30" s="32">
        <f ca="1">IF(OR(N$6&lt;$H30,AND(NOT($I30=0),N$6&gt;$I30)),$E$40,IF(COUNTIF(OFFSET(Comitards!$A$8,$B30,7,1,20),N$6)=1,$E$39,0))</f>
        <v>0</v>
      </c>
      <c r="O30" s="32">
        <f ca="1">IF(OR(O$6&lt;$H30,AND(NOT($I30=0),O$6&gt;$I30)),$E$40,IF(COUNTIF(OFFSET(Comitards!$A$8,$B30,7,1,20),O$6)=1,$E$39,0))</f>
        <v>0</v>
      </c>
      <c r="P30" s="32" t="str">
        <f ca="1">IF(OR(P$6&lt;$H30,AND(NOT($I30=0),P$6&gt;$I30)),$E$40,IF(COUNTIF(OFFSET(Comitards!$A$8,$B30,7,1,20),P$6)=1,$E$39,0))</f>
        <v>X</v>
      </c>
      <c r="Q30" s="32">
        <f ca="1">IF(OR(Q$6&lt;$H30,AND(NOT($I30=0),Q$6&gt;$I30)),$E$40,IF(COUNTIF(OFFSET(Comitards!$A$8,$B30,7,1,20),Q$6)=1,$E$39,0))</f>
        <v>0</v>
      </c>
      <c r="R30" s="32">
        <f ca="1">IF(OR(R$6&lt;$H30,AND(NOT($I30=0),R$6&gt;$I30)),$E$40,IF(COUNTIF(OFFSET(Comitards!$A$8,$B30,7,1,20),R$6)=1,$E$39,0))</f>
        <v>0</v>
      </c>
      <c r="S30" s="32">
        <f ca="1">IF(OR(S$6&lt;$H30,AND(NOT($I30=0),S$6&gt;$I30)),$E$40,IF(COUNTIF(OFFSET(Comitards!$A$8,$B30,7,1,20),S$6)=1,$E$39,0))</f>
        <v>0</v>
      </c>
      <c r="T30" s="32">
        <f ca="1">IF(OR(T$6&lt;$H30,AND(NOT($I30=0),T$6&gt;$I30)),$E$40,IF(COUNTIF(OFFSET(Comitards!$A$8,$B30,7,1,20),T$6)=1,$E$39,0))</f>
        <v>0</v>
      </c>
      <c r="U30" s="32" t="str">
        <f ca="1">IF(OR(U$6&lt;$H30,AND(NOT($I30=0),U$6&gt;$I30)),$E$40,IF(COUNTIF(OFFSET(Comitards!$A$8,$B30,7,1,20),U$6)=1,$E$39,0))</f>
        <v>-</v>
      </c>
      <c r="V30" s="32" t="str">
        <f ca="1">IF(OR(V$6&lt;$H30,AND(NOT($I30=0),V$6&gt;$I30)),$E$40,IF(COUNTIF(OFFSET(Comitards!$A$8,$B30,7,1,20),V$6)=1,$E$39,0))</f>
        <v>-</v>
      </c>
      <c r="W30" s="32" t="str">
        <f ca="1">IF(OR(W$6&lt;$H30,AND(NOT($I30=0),W$6&gt;$I30)),$E$40,IF(COUNTIF(OFFSET(Comitards!$A$8,$B30,7,1,20),W$6)=1,$E$39,0))</f>
        <v>-</v>
      </c>
      <c r="X30" s="32" t="str">
        <f ca="1">IF(OR(X$6&lt;$H30,AND(NOT($I30=0),X$6&gt;$I30)),$E$40,IF(COUNTIF(OFFSET(Comitards!$A$8,$B30,7,1,20),X$6)=1,$E$39,0))</f>
        <v>-</v>
      </c>
      <c r="Y30" s="32" t="str">
        <f ca="1">IF(OR(Y$6&lt;$H30,AND(NOT($I30=0),Y$6&gt;$I30)),$E$40,IF(COUNTIF(OFFSET(Comitards!$A$8,$B30,7,1,20),Y$6)=1,$E$39,0))</f>
        <v>-</v>
      </c>
      <c r="Z30" s="32" t="str">
        <f ca="1">IF(OR(Z$6&lt;$H30,AND(NOT($I30=0),Z$6&gt;$I30)),$E$40,IF(COUNTIF(OFFSET(Comitards!$A$8,$B30,7,1,20),Z$6)=1,$E$39,0))</f>
        <v>-</v>
      </c>
      <c r="AA30" s="32" t="str">
        <f ca="1">IF(OR(AA$6&lt;$H30,AND(NOT($I30=0),AA$6&gt;$I30)),$E$40,IF(COUNTIF(OFFSET(Comitards!$A$8,$B30,7,1,20),AA$6)=1,$E$39,0))</f>
        <v>-</v>
      </c>
      <c r="AB30" s="32" t="str">
        <f ca="1">IF(OR(AB$6&lt;$H30,AND(NOT($I30=0),AB$6&gt;$I30)),$E$40,IF(COUNTIF(OFFSET(Comitards!$A$8,$B30,7,1,20),AB$6)=1,$E$39,0))</f>
        <v>-</v>
      </c>
      <c r="AC30" s="32" t="str">
        <f ca="1">IF(OR(AC$6&lt;$H30,AND(NOT($I30=0),AC$6&gt;$I30)),$E$40,IF(COUNTIF(OFFSET(Comitards!$A$8,$B30,7,1,20),AC$6)=1,$E$39,0))</f>
        <v>-</v>
      </c>
      <c r="AD30" s="32" t="str">
        <f ca="1">IF(OR(AD$6&lt;$H30,AND(NOT($I30=0),AD$6&gt;$I30)),$E$40,IF(COUNTIF(OFFSET(Comitards!$A$8,$B30,7,1,20),AD$6)=1,$E$39,0))</f>
        <v>-</v>
      </c>
      <c r="AE30" s="32" t="str">
        <f ca="1">IF(OR(AE$6&lt;$H30,AND(NOT($I30=0),AE$6&gt;$I30)),$E$40,IF(COUNTIF(OFFSET(Comitards!$A$8,$B30,7,1,20),AE$6)=1,$E$39,0))</f>
        <v>-</v>
      </c>
      <c r="AF30" s="32" t="str">
        <f ca="1">IF(OR(AF$6&lt;$H30,AND(NOT($I30=0),AF$6&gt;$I30)),$E$40,IF(COUNTIF(OFFSET(Comitards!$A$8,$B30,7,1,20),AF$6)=1,$E$39,0))</f>
        <v>-</v>
      </c>
      <c r="AG30" s="32" t="str">
        <f ca="1">IF(OR(AG$6&lt;$H30,AND(NOT($I30=0),AG$6&gt;$I30)),$E$40,IF(COUNTIF(OFFSET(Comitards!$A$8,$B30,7,1,20),AG$6)=1,$E$39,0))</f>
        <v>-</v>
      </c>
      <c r="AH30" s="32" t="str">
        <f ca="1">IF(OR(AH$6&lt;$H30,AND(NOT($I30=0),AH$6&gt;$I30)),$E$40,IF(COUNTIF(OFFSET(Comitards!$A$8,$B30,7,1,20),AH$6)=1,$E$39,0))</f>
        <v>-</v>
      </c>
      <c r="AI30" s="32" t="str">
        <f ca="1">IF(OR(AI$6&lt;$H30,AND(NOT($I30=0),AI$6&gt;$I30)),$E$40,IF(COUNTIF(OFFSET(Comitards!$A$8,$B30,7,1,20),AI$6)=1,$E$39,0))</f>
        <v>-</v>
      </c>
      <c r="AJ30" s="32" t="str">
        <f ca="1">IF(OR(AJ$6&lt;$H30,AND(NOT($I30=0),AJ$6&gt;$I30)),$E$40,IF(COUNTIF(OFFSET(Comitards!$A$8,$B30,7,1,20),AJ$6)=1,$E$39,0))</f>
        <v>-</v>
      </c>
      <c r="AK30" s="32" t="str">
        <f ca="1">IF(OR(AK$6&lt;$H30,AND(NOT($I30=0),AK$6&gt;$I30)),$E$40,IF(COUNTIF(OFFSET(Comitards!$A$8,$B30,7,1,20),AK$6)=1,$E$39,0))</f>
        <v>-</v>
      </c>
      <c r="AL30" s="32" t="str">
        <f ca="1">IF(OR(AL$6&lt;$H30,AND(NOT($I30=0),AL$6&gt;$I30)),$E$40,IF(COUNTIF(OFFSET(Comitards!$A$8,$B30,7,1,20),AL$6)=1,$E$39,0))</f>
        <v>-</v>
      </c>
      <c r="AM30" s="32" t="str">
        <f ca="1">IF(OR(AM$6&lt;$H30,AND(NOT($I30=0),AM$6&gt;$I30)),$E$40,IF(COUNTIF(OFFSET(Comitards!$A$8,$B30,7,1,20),AM$6)=1,$E$39,IF($AI30=$E$39,$E$39,0)))</f>
        <v>-</v>
      </c>
      <c r="AP30">
        <f t="shared" si="2"/>
        <v>0</v>
      </c>
      <c r="AQ30">
        <f ca="1" t="shared" si="3"/>
        <v>0</v>
      </c>
      <c r="AS30">
        <f ca="1" t="shared" si="4"/>
        <v>0</v>
      </c>
    </row>
    <row r="31" spans="2:45" ht="16.5" customHeight="1">
      <c r="B31" s="20">
        <v>25</v>
      </c>
      <c r="C31" s="31">
        <f>IF(D31="oui",C30+1,0)</f>
        <v>0</v>
      </c>
      <c r="D31" s="31" t="str">
        <f ca="1">OFFSET(Comitards!$A$8,$B31,D$2,1,1)</f>
        <v>non</v>
      </c>
      <c r="E31" s="31" t="str">
        <f ca="1">OFFSET(Comitards!$A$8,$B31,E$2,1,1)</f>
        <v>MAHOWALD Guy</v>
      </c>
      <c r="F31" s="31">
        <f ca="1">OFFSET(Comitards!$A$8,$B31,F$2,1,1)</f>
        <v>2007</v>
      </c>
      <c r="G31" s="31">
        <f ca="1">OFFSET(Comitards!$A$8,$B31,G$2,1,1)</f>
        <v>0</v>
      </c>
      <c r="H31" s="31">
        <f ca="1">OFFSET(Comitards!$A$8,$B31,H$2,1,1)</f>
        <v>2009</v>
      </c>
      <c r="I31" s="31">
        <f ca="1">OFFSET(Comitards!$A$8,$B31,I$2,1,1)</f>
        <v>2018</v>
      </c>
      <c r="J31" s="32" t="str">
        <f ca="1">IF(OR(J$6&lt;$H31,AND(NOT($I31=0),J$6&gt;$I31)),$E$40,IF(COUNTIF(OFFSET(Comitards!$A$8,$B31,7,1,20),J$6)=1,$E$39,0))</f>
        <v>-</v>
      </c>
      <c r="K31" s="32" t="str">
        <f ca="1">IF(OR(K$6&lt;$H31,AND(NOT($I31=0),K$6&gt;$I31)),$E$40,IF(COUNTIF(OFFSET(Comitards!$A$8,$B31,7,1,20),K$6)=1,$E$39,0))</f>
        <v>-</v>
      </c>
      <c r="L31" s="32" t="str">
        <f ca="1">IF(OR(L$6&lt;$H31,AND(NOT($I31=0),L$6&gt;$I31)),$E$40,IF(COUNTIF(OFFSET(Comitards!$A$8,$B31,7,1,20),L$6)=1,$E$39,0))</f>
        <v>-</v>
      </c>
      <c r="M31" s="32" t="str">
        <f ca="1">IF(OR(M$6&lt;$H31,AND(NOT($I31=0),M$6&gt;$I31)),$E$40,IF(COUNTIF(OFFSET(Comitards!$A$8,$B31,7,1,20),M$6)=1,$E$39,0))</f>
        <v>-</v>
      </c>
      <c r="N31" s="32" t="str">
        <f ca="1">IF(OR(N$6&lt;$H31,AND(NOT($I31=0),N$6&gt;$I31)),$E$40,IF(COUNTIF(OFFSET(Comitards!$A$8,$B31,7,1,20),N$6)=1,$E$39,0))</f>
        <v>-</v>
      </c>
      <c r="O31" s="32" t="str">
        <f ca="1">IF(OR(O$6&lt;$H31,AND(NOT($I31=0),O$6&gt;$I31)),$E$40,IF(COUNTIF(OFFSET(Comitards!$A$8,$B31,7,1,20),O$6)=1,$E$39,0))</f>
        <v>-</v>
      </c>
      <c r="P31" s="32" t="str">
        <f ca="1">IF(OR(P$6&lt;$H31,AND(NOT($I31=0),P$6&gt;$I31)),$E$40,IF(COUNTIF(OFFSET(Comitards!$A$8,$B31,7,1,20),P$6)=1,$E$39,0))</f>
        <v>-</v>
      </c>
      <c r="Q31" s="32" t="str">
        <f ca="1">IF(OR(Q$6&lt;$H31,AND(NOT($I31=0),Q$6&gt;$I31)),$E$40,IF(COUNTIF(OFFSET(Comitards!$A$8,$B31,7,1,20),Q$6)=1,$E$39,0))</f>
        <v>-</v>
      </c>
      <c r="R31" s="32" t="str">
        <f ca="1">IF(OR(R$6&lt;$H31,AND(NOT($I31=0),R$6&gt;$I31)),$E$40,IF(COUNTIF(OFFSET(Comitards!$A$8,$B31,7,1,20),R$6)=1,$E$39,0))</f>
        <v>-</v>
      </c>
      <c r="S31" s="32" t="str">
        <f ca="1">IF(OR(S$6&lt;$H31,AND(NOT($I31=0),S$6&gt;$I31)),$E$40,IF(COUNTIF(OFFSET(Comitards!$A$8,$B31,7,1,20),S$6)=1,$E$39,0))</f>
        <v>-</v>
      </c>
      <c r="T31" s="32" t="str">
        <f ca="1">IF(OR(T$6&lt;$H31,AND(NOT($I31=0),T$6&gt;$I31)),$E$40,IF(COUNTIF(OFFSET(Comitards!$A$8,$B31,7,1,20),T$6)=1,$E$39,0))</f>
        <v>-</v>
      </c>
      <c r="U31" s="32" t="str">
        <f ca="1">IF(OR(U$6&lt;$H31,AND(NOT($I31=0),U$6&gt;$I31)),$E$40,IF(COUNTIF(OFFSET(Comitards!$A$8,$B31,7,1,20),U$6)=1,$E$39,0))</f>
        <v>-</v>
      </c>
      <c r="V31" s="32" t="str">
        <f ca="1">IF(OR(V$6&lt;$H31,AND(NOT($I31=0),V$6&gt;$I31)),$E$40,IF(COUNTIF(OFFSET(Comitards!$A$8,$B31,7,1,20),V$6)=1,$E$39,0))</f>
        <v>-</v>
      </c>
      <c r="W31" s="32" t="str">
        <f ca="1">IF(OR(W$6&lt;$H31,AND(NOT($I31=0),W$6&gt;$I31)),$E$40,IF(COUNTIF(OFFSET(Comitards!$A$8,$B31,7,1,20),W$6)=1,$E$39,0))</f>
        <v>-</v>
      </c>
      <c r="X31" s="32" t="str">
        <f ca="1">IF(OR(X$6&lt;$H31,AND(NOT($I31=0),X$6&gt;$I31)),$E$40,IF(COUNTIF(OFFSET(Comitards!$A$8,$B31,7,1,20),X$6)=1,$E$39,0))</f>
        <v>-</v>
      </c>
      <c r="Y31" s="32" t="str">
        <f ca="1">IF(OR(Y$6&lt;$H31,AND(NOT($I31=0),Y$6&gt;$I31)),$E$40,IF(COUNTIF(OFFSET(Comitards!$A$8,$B31,7,1,20),Y$6)=1,$E$39,0))</f>
        <v>X</v>
      </c>
      <c r="Z31" s="32">
        <f ca="1">IF(OR(Z$6&lt;$H31,AND(NOT($I31=0),Z$6&gt;$I31)),$E$40,IF(COUNTIF(OFFSET(Comitards!$A$8,$B31,7,1,20),Z$6)=1,$E$39,0))</f>
        <v>0</v>
      </c>
      <c r="AA31" s="32">
        <f ca="1">IF(OR(AA$6&lt;$H31,AND(NOT($I31=0),AA$6&gt;$I31)),$E$40,IF(COUNTIF(OFFSET(Comitards!$A$8,$B31,7,1,20),AA$6)=1,$E$39,0))</f>
        <v>0</v>
      </c>
      <c r="AB31" s="32">
        <f ca="1">IF(OR(AB$6&lt;$H31,AND(NOT($I31=0),AB$6&gt;$I31)),$E$40,IF(COUNTIF(OFFSET(Comitards!$A$8,$B31,7,1,20),AB$6)=1,$E$39,0))</f>
        <v>0</v>
      </c>
      <c r="AC31" s="32">
        <f ca="1">IF(OR(AC$6&lt;$H31,AND(NOT($I31=0),AC$6&gt;$I31)),$E$40,IF(COUNTIF(OFFSET(Comitards!$A$8,$B31,7,1,20),AC$6)=1,$E$39,0))</f>
        <v>0</v>
      </c>
      <c r="AD31" s="32" t="str">
        <f ca="1">IF(OR(AD$6&lt;$H31,AND(NOT($I31=0),AD$6&gt;$I31)),$E$40,IF(COUNTIF(OFFSET(Comitards!$A$8,$B31,7,1,20),AD$6)=1,$E$39,0))</f>
        <v>X</v>
      </c>
      <c r="AE31" s="32">
        <f ca="1">IF(OR(AE$6&lt;$H31,AND(NOT($I31=0),AE$6&gt;$I31)),$E$40,IF(COUNTIF(OFFSET(Comitards!$A$8,$B31,7,1,20),AE$6)=1,$E$39,0))</f>
        <v>0</v>
      </c>
      <c r="AF31" s="32">
        <f ca="1">IF(OR(AF$6&lt;$H31,AND(NOT($I31=0),AF$6&gt;$I31)),$E$40,IF(COUNTIF(OFFSET(Comitards!$A$8,$B31,7,1,20),AF$6)=1,$E$39,0))</f>
        <v>0</v>
      </c>
      <c r="AG31" s="32">
        <f ca="1">IF(OR(AG$6&lt;$H31,AND(NOT($I31=0),AG$6&gt;$I31)),$E$40,IF(COUNTIF(OFFSET(Comitards!$A$8,$B31,7,1,20),AG$6)=1,$E$39,0))</f>
        <v>0</v>
      </c>
      <c r="AH31" s="32">
        <f ca="1">IF(OR(AH$6&lt;$H31,AND(NOT($I31=0),AH$6&gt;$I31)),$E$40,IF(COUNTIF(OFFSET(Comitards!$A$8,$B31,7,1,20),AH$6)=1,$E$39,0))</f>
        <v>0</v>
      </c>
      <c r="AI31" s="32" t="str">
        <f ca="1">IF(OR(AI$6&lt;$H31,AND(NOT($I31=0),AI$6&gt;$I31)),$E$40,IF(COUNTIF(OFFSET(Comitards!$A$8,$B31,7,1,20),AI$6)=1,$E$39,0))</f>
        <v>-</v>
      </c>
      <c r="AJ31" s="32" t="str">
        <f ca="1">IF(OR(AJ$6&lt;$H31,AND(NOT($I31=0),AJ$6&gt;$I31)),$E$40,IF(COUNTIF(OFFSET(Comitards!$A$8,$B31,7,1,20),AJ$6)=1,$E$39,0))</f>
        <v>-</v>
      </c>
      <c r="AK31" s="32" t="str">
        <f ca="1">IF(OR(AK$6&lt;$H31,AND(NOT($I31=0),AK$6&gt;$I31)),$E$40,IF(COUNTIF(OFFSET(Comitards!$A$8,$B31,7,1,20),AK$6)=1,$E$39,0))</f>
        <v>-</v>
      </c>
      <c r="AL31" s="32" t="str">
        <f ca="1">IF(OR(AL$6&lt;$H31,AND(NOT($I31=0),AL$6&gt;$I31)),$E$40,IF(COUNTIF(OFFSET(Comitards!$A$8,$B31,7,1,20),AL$6)=1,$E$39,0))</f>
        <v>-</v>
      </c>
      <c r="AM31" s="32" t="str">
        <f ca="1">IF(OR(AM$6&lt;$H31,AND(NOT($I31=0),AM$6&gt;$I31)),$E$40,IF(COUNTIF(OFFSET(Comitards!$A$8,$B31,7,1,20),AM$6)=1,$E$39,IF($AI31=$E$39,$E$39,0)))</f>
        <v>-</v>
      </c>
      <c r="AP31">
        <f t="shared" si="2"/>
        <v>0</v>
      </c>
      <c r="AQ31">
        <f ca="1" t="shared" si="3"/>
        <v>0</v>
      </c>
      <c r="AS31">
        <f ca="1" t="shared" si="4"/>
        <v>0</v>
      </c>
    </row>
    <row r="32" spans="2:45" ht="16.5" customHeight="1">
      <c r="B32" s="20">
        <v>26</v>
      </c>
      <c r="C32" s="31">
        <f t="shared" si="1"/>
        <v>0</v>
      </c>
      <c r="D32" s="31" t="str">
        <f ca="1">OFFSET(Comitards!$A$8,$B32,D$2,1,1)</f>
        <v>non</v>
      </c>
      <c r="E32" s="31" t="str">
        <f ca="1">OFFSET(Comitards!$A$8,$B32,E$2,1,1)</f>
        <v>NATHAN Paul</v>
      </c>
      <c r="F32" s="31">
        <f ca="1">OFFSET(Comitards!$A$8,$B32,F$2,1,1)</f>
        <v>2011</v>
      </c>
      <c r="G32" s="31">
        <f ca="1">OFFSET(Comitards!$A$8,$B32,G$2,1,1)</f>
        <v>0</v>
      </c>
      <c r="H32" s="31">
        <f ca="1">OFFSET(Comitards!$A$8,$B32,H$2,1,1)</f>
        <v>2016</v>
      </c>
      <c r="I32" s="31">
        <f ca="1">OFFSET(Comitards!$A$8,$B32,I$2,1,1)</f>
        <v>2020</v>
      </c>
      <c r="J32" s="32" t="str">
        <f ca="1">IF(OR(J$6&lt;$H32,AND(NOT($I32=0),J$6&gt;$I32)),$E$40,IF(COUNTIF(OFFSET(Comitards!$A$8,$B32,7,1,20),J$6)=1,$E$39,0))</f>
        <v>-</v>
      </c>
      <c r="K32" s="32" t="str">
        <f ca="1">IF(OR(K$6&lt;$H32,AND(NOT($I32=0),K$6&gt;$I32)),$E$40,IF(COUNTIF(OFFSET(Comitards!$A$8,$B32,7,1,20),K$6)=1,$E$39,0))</f>
        <v>-</v>
      </c>
      <c r="L32" s="32" t="str">
        <f ca="1">IF(OR(L$6&lt;$H32,AND(NOT($I32=0),L$6&gt;$I32)),$E$40,IF(COUNTIF(OFFSET(Comitards!$A$8,$B32,7,1,20),L$6)=1,$E$39,0))</f>
        <v>-</v>
      </c>
      <c r="M32" s="32" t="str">
        <f ca="1">IF(OR(M$6&lt;$H32,AND(NOT($I32=0),M$6&gt;$I32)),$E$40,IF(COUNTIF(OFFSET(Comitards!$A$8,$B32,7,1,20),M$6)=1,$E$39,0))</f>
        <v>-</v>
      </c>
      <c r="N32" s="32" t="str">
        <f ca="1">IF(OR(N$6&lt;$H32,AND(NOT($I32=0),N$6&gt;$I32)),$E$40,IF(COUNTIF(OFFSET(Comitards!$A$8,$B32,7,1,20),N$6)=1,$E$39,0))</f>
        <v>-</v>
      </c>
      <c r="O32" s="32" t="str">
        <f ca="1">IF(OR(O$6&lt;$H32,AND(NOT($I32=0),O$6&gt;$I32)),$E$40,IF(COUNTIF(OFFSET(Comitards!$A$8,$B32,7,1,20),O$6)=1,$E$39,0))</f>
        <v>-</v>
      </c>
      <c r="P32" s="32" t="str">
        <f ca="1">IF(OR(P$6&lt;$H32,AND(NOT($I32=0),P$6&gt;$I32)),$E$40,IF(COUNTIF(OFFSET(Comitards!$A$8,$B32,7,1,20),P$6)=1,$E$39,0))</f>
        <v>-</v>
      </c>
      <c r="Q32" s="32" t="str">
        <f ca="1">IF(OR(Q$6&lt;$H32,AND(NOT($I32=0),Q$6&gt;$I32)),$E$40,IF(COUNTIF(OFFSET(Comitards!$A$8,$B32,7,1,20),Q$6)=1,$E$39,0))</f>
        <v>-</v>
      </c>
      <c r="R32" s="32" t="str">
        <f ca="1">IF(OR(R$6&lt;$H32,AND(NOT($I32=0),R$6&gt;$I32)),$E$40,IF(COUNTIF(OFFSET(Comitards!$A$8,$B32,7,1,20),R$6)=1,$E$39,0))</f>
        <v>-</v>
      </c>
      <c r="S32" s="32" t="str">
        <f ca="1">IF(OR(S$6&lt;$H32,AND(NOT($I32=0),S$6&gt;$I32)),$E$40,IF(COUNTIF(OFFSET(Comitards!$A$8,$B32,7,1,20),S$6)=1,$E$39,0))</f>
        <v>-</v>
      </c>
      <c r="T32" s="32" t="str">
        <f ca="1">IF(OR(T$6&lt;$H32,AND(NOT($I32=0),T$6&gt;$I32)),$E$40,IF(COUNTIF(OFFSET(Comitards!$A$8,$B32,7,1,20),T$6)=1,$E$39,0))</f>
        <v>-</v>
      </c>
      <c r="U32" s="32" t="str">
        <f ca="1">IF(OR(U$6&lt;$H32,AND(NOT($I32=0),U$6&gt;$I32)),$E$40,IF(COUNTIF(OFFSET(Comitards!$A$8,$B32,7,1,20),U$6)=1,$E$39,0))</f>
        <v>-</v>
      </c>
      <c r="V32" s="32" t="str">
        <f ca="1">IF(OR(V$6&lt;$H32,AND(NOT($I32=0),V$6&gt;$I32)),$E$40,IF(COUNTIF(OFFSET(Comitards!$A$8,$B32,7,1,20),V$6)=1,$E$39,0))</f>
        <v>-</v>
      </c>
      <c r="W32" s="32" t="str">
        <f ca="1">IF(OR(W$6&lt;$H32,AND(NOT($I32=0),W$6&gt;$I32)),$E$40,IF(COUNTIF(OFFSET(Comitards!$A$8,$B32,7,1,20),W$6)=1,$E$39,0))</f>
        <v>-</v>
      </c>
      <c r="X32" s="32" t="str">
        <f ca="1">IF(OR(X$6&lt;$H32,AND(NOT($I32=0),X$6&gt;$I32)),$E$40,IF(COUNTIF(OFFSET(Comitards!$A$8,$B32,7,1,20),X$6)=1,$E$39,0))</f>
        <v>-</v>
      </c>
      <c r="Y32" s="32" t="str">
        <f ca="1">IF(OR(Y$6&lt;$H32,AND(NOT($I32=0),Y$6&gt;$I32)),$E$40,IF(COUNTIF(OFFSET(Comitards!$A$8,$B32,7,1,20),Y$6)=1,$E$39,0))</f>
        <v>-</v>
      </c>
      <c r="Z32" s="32" t="str">
        <f ca="1">IF(OR(Z$6&lt;$H32,AND(NOT($I32=0),Z$6&gt;$I32)),$E$40,IF(COUNTIF(OFFSET(Comitards!$A$8,$B32,7,1,20),Z$6)=1,$E$39,0))</f>
        <v>-</v>
      </c>
      <c r="AA32" s="32" t="str">
        <f ca="1">IF(OR(AA$6&lt;$H32,AND(NOT($I32=0),AA$6&gt;$I32)),$E$40,IF(COUNTIF(OFFSET(Comitards!$A$8,$B32,7,1,20),AA$6)=1,$E$39,0))</f>
        <v>-</v>
      </c>
      <c r="AB32" s="32" t="str">
        <f ca="1">IF(OR(AB$6&lt;$H32,AND(NOT($I32=0),AB$6&gt;$I32)),$E$40,IF(COUNTIF(OFFSET(Comitards!$A$8,$B32,7,1,20),AB$6)=1,$E$39,0))</f>
        <v>-</v>
      </c>
      <c r="AC32" s="32" t="str">
        <f ca="1">IF(OR(AC$6&lt;$H32,AND(NOT($I32=0),AC$6&gt;$I32)),$E$40,IF(COUNTIF(OFFSET(Comitards!$A$8,$B32,7,1,20),AC$6)=1,$E$39,0))</f>
        <v>-</v>
      </c>
      <c r="AD32" s="32" t="str">
        <f ca="1">IF(OR(AD$6&lt;$H32,AND(NOT($I32=0),AD$6&gt;$I32)),$E$40,IF(COUNTIF(OFFSET(Comitards!$A$8,$B32,7,1,20),AD$6)=1,$E$39,0))</f>
        <v>-</v>
      </c>
      <c r="AE32" s="32" t="str">
        <f ca="1">IF(OR(AE$6&lt;$H32,AND(NOT($I32=0),AE$6&gt;$I32)),$E$40,IF(COUNTIF(OFFSET(Comitards!$A$8,$B32,7,1,20),AE$6)=1,$E$39,0))</f>
        <v>-</v>
      </c>
      <c r="AF32" s="32" t="str">
        <f ca="1">IF(OR(AF$6&lt;$H32,AND(NOT($I32=0),AF$6&gt;$I32)),$E$40,IF(COUNTIF(OFFSET(Comitards!$A$8,$B32,7,1,20),AF$6)=1,$E$39,0))</f>
        <v>X</v>
      </c>
      <c r="AG32" s="32">
        <f ca="1">IF(OR(AG$6&lt;$H32,AND(NOT($I32=0),AG$6&gt;$I32)),$E$40,IF(COUNTIF(OFFSET(Comitards!$A$8,$B32,7,1,20),AG$6)=1,$E$39,0))</f>
        <v>0</v>
      </c>
      <c r="AH32" s="32">
        <f ca="1">IF(OR(AH$6&lt;$H32,AND(NOT($I32=0),AH$6&gt;$I32)),$E$40,IF(COUNTIF(OFFSET(Comitards!$A$8,$B32,7,1,20),AH$6)=1,$E$39,0))</f>
        <v>0</v>
      </c>
      <c r="AI32" s="32">
        <f ca="1">IF(OR(AI$6&lt;$H32,AND(NOT($I32=0),AI$6&gt;$I32)),$E$40,IF(COUNTIF(OFFSET(Comitards!$A$8,$B32,7,1,20),AI$6)=1,$E$39,0))</f>
        <v>0</v>
      </c>
      <c r="AJ32" s="32">
        <f ca="1">IF(OR(AJ$6&lt;$H32,AND(NOT($I32=0),AJ$6&gt;$I32)),$E$40,IF(COUNTIF(OFFSET(Comitards!$A$8,$B32,7,1,20),AJ$6)=1,$E$39,0))</f>
        <v>0</v>
      </c>
      <c r="AK32" s="32" t="str">
        <f ca="1">IF(OR(AK$6&lt;$H32,AND(NOT($I32=0),AK$6&gt;$I32)),$E$40,IF(COUNTIF(OFFSET(Comitards!$A$8,$B32,7,1,20),AK$6)=1,$E$39,0))</f>
        <v>-</v>
      </c>
      <c r="AL32" s="32" t="str">
        <f ca="1">IF(OR(AL$6&lt;$H32,AND(NOT($I32=0),AL$6&gt;$I32)),$E$40,IF(COUNTIF(OFFSET(Comitards!$A$8,$B32,7,1,20),AL$6)=1,$E$39,0))</f>
        <v>-</v>
      </c>
      <c r="AM32" s="32" t="str">
        <f ca="1">IF(OR(AM$6&lt;$H32,AND(NOT($I32=0),AM$6&gt;$I32)),$E$40,IF(COUNTIF(OFFSET(Comitards!$A$8,$B32,7,1,20),AM$6)=1,$E$39,IF($AI32=$E$39,$E$39,0)))</f>
        <v>-</v>
      </c>
      <c r="AP32">
        <f t="shared" si="2"/>
        <v>0</v>
      </c>
      <c r="AQ32">
        <f ca="1" t="shared" si="3"/>
        <v>0</v>
      </c>
      <c r="AS32">
        <f ca="1" t="shared" si="4"/>
        <v>0</v>
      </c>
    </row>
    <row r="33" spans="2:45" ht="16.5" customHeight="1">
      <c r="B33" s="20">
        <v>27</v>
      </c>
      <c r="C33" s="31">
        <f t="shared" si="1"/>
        <v>0</v>
      </c>
      <c r="D33" s="31" t="str">
        <f ca="1">OFFSET(Comitards!$A$8,$B33,D$2,1,1)</f>
        <v>non</v>
      </c>
      <c r="E33" s="31" t="str">
        <f ca="1">OFFSET(Comitards!$A$8,$B33,E$2,1,1)</f>
        <v>SALES Jean-Louis</v>
      </c>
      <c r="F33" s="31">
        <f ca="1">OFFSET(Comitards!$A$8,$B33,F$2,1,1)</f>
        <v>1990</v>
      </c>
      <c r="G33" s="31">
        <f ca="1">OFFSET(Comitards!$A$8,$B33,G$2,1,1)</f>
        <v>0</v>
      </c>
      <c r="H33" s="31">
        <f ca="1">OFFSET(Comitards!$A$8,$B33,H$2,1,1)</f>
        <v>1999</v>
      </c>
      <c r="I33" s="31">
        <f ca="1">OFFSET(Comitards!$A$8,$B33,I$2,1,1)</f>
        <v>2019</v>
      </c>
      <c r="J33" s="32" t="str">
        <f ca="1">IF(OR(J$6&lt;$H33,AND(NOT($I33=0),J$6&gt;$I33)),$E$40,IF(COUNTIF(OFFSET(Comitards!$A$8,$B33,7,1,20),J$6)=1,$E$39,0))</f>
        <v>-</v>
      </c>
      <c r="K33" s="32" t="str">
        <f ca="1">IF(OR(K$6&lt;$H33,AND(NOT($I33=0),K$6&gt;$I33)),$E$40,IF(COUNTIF(OFFSET(Comitards!$A$8,$B33,7,1,20),K$6)=1,$E$39,0))</f>
        <v>-</v>
      </c>
      <c r="L33" s="32" t="str">
        <f ca="1">IF(OR(L$6&lt;$H33,AND(NOT($I33=0),L$6&gt;$I33)),$E$40,IF(COUNTIF(OFFSET(Comitards!$A$8,$B33,7,1,20),L$6)=1,$E$39,0))</f>
        <v>-</v>
      </c>
      <c r="M33" s="32" t="str">
        <f ca="1">IF(OR(M$6&lt;$H33,AND(NOT($I33=0),M$6&gt;$I33)),$E$40,IF(COUNTIF(OFFSET(Comitards!$A$8,$B33,7,1,20),M$6)=1,$E$39,0))</f>
        <v>-</v>
      </c>
      <c r="N33" s="32" t="str">
        <f ca="1">IF(OR(N$6&lt;$H33,AND(NOT($I33=0),N$6&gt;$I33)),$E$40,IF(COUNTIF(OFFSET(Comitards!$A$8,$B33,7,1,20),N$6)=1,$E$39,0))</f>
        <v>-</v>
      </c>
      <c r="O33" s="32" t="str">
        <f ca="1">IF(OR(O$6&lt;$H33,AND(NOT($I33=0),O$6&gt;$I33)),$E$40,IF(COUNTIF(OFFSET(Comitards!$A$8,$B33,7,1,20),O$6)=1,$E$39,0))</f>
        <v>X</v>
      </c>
      <c r="P33" s="32">
        <f ca="1">IF(OR(P$6&lt;$H33,AND(NOT($I33=0),P$6&gt;$I33)),$E$40,IF(COUNTIF(OFFSET(Comitards!$A$8,$B33,7,1,20),P$6)=1,$E$39,0))</f>
        <v>0</v>
      </c>
      <c r="Q33" s="32">
        <f ca="1">IF(OR(Q$6&lt;$H33,AND(NOT($I33=0),Q$6&gt;$I33)),$E$40,IF(COUNTIF(OFFSET(Comitards!$A$8,$B33,7,1,20),Q$6)=1,$E$39,0))</f>
        <v>0</v>
      </c>
      <c r="R33" s="32">
        <f ca="1">IF(OR(R$6&lt;$H33,AND(NOT($I33=0),R$6&gt;$I33)),$E$40,IF(COUNTIF(OFFSET(Comitards!$A$8,$B33,7,1,20),R$6)=1,$E$39,0))</f>
        <v>0</v>
      </c>
      <c r="S33" s="32" t="str">
        <f ca="1">IF(OR(S$6&lt;$H33,AND(NOT($I33=0),S$6&gt;$I33)),$E$40,IF(COUNTIF(OFFSET(Comitards!$A$8,$B33,7,1,20),S$6)=1,$E$39,0))</f>
        <v>X</v>
      </c>
      <c r="T33" s="32">
        <f ca="1">IF(OR(T$6&lt;$H33,AND(NOT($I33=0),T$6&gt;$I33)),$E$40,IF(COUNTIF(OFFSET(Comitards!$A$8,$B33,7,1,20),T$6)=1,$E$39,0))</f>
        <v>0</v>
      </c>
      <c r="U33" s="32">
        <f ca="1">IF(OR(U$6&lt;$H33,AND(NOT($I33=0),U$6&gt;$I33)),$E$40,IF(COUNTIF(OFFSET(Comitards!$A$8,$B33,7,1,20),U$6)=1,$E$39,0))</f>
        <v>0</v>
      </c>
      <c r="V33" s="32">
        <f ca="1">IF(OR(V$6&lt;$H33,AND(NOT($I33=0),V$6&gt;$I33)),$E$40,IF(COUNTIF(OFFSET(Comitards!$A$8,$B33,7,1,20),V$6)=1,$E$39,0))</f>
        <v>0</v>
      </c>
      <c r="W33" s="32">
        <f ca="1">IF(OR(W$6&lt;$H33,AND(NOT($I33=0),W$6&gt;$I33)),$E$40,IF(COUNTIF(OFFSET(Comitards!$A$8,$B33,7,1,20),W$6)=1,$E$39,0))</f>
        <v>0</v>
      </c>
      <c r="X33" s="32">
        <f ca="1">IF(OR(X$6&lt;$H33,AND(NOT($I33=0),X$6&gt;$I33)),$E$40,IF(COUNTIF(OFFSET(Comitards!$A$8,$B33,7,1,20),X$6)=1,$E$39,0))</f>
        <v>0</v>
      </c>
      <c r="Y33" s="32">
        <f ca="1">IF(OR(Y$6&lt;$H33,AND(NOT($I33=0),Y$6&gt;$I33)),$E$40,IF(COUNTIF(OFFSET(Comitards!$A$8,$B33,7,1,20),Y$6)=1,$E$39,0))</f>
        <v>0</v>
      </c>
      <c r="Z33" s="32">
        <f ca="1">IF(OR(Z$6&lt;$H33,AND(NOT($I33=0),Z$6&gt;$I33)),$E$40,IF(COUNTIF(OFFSET(Comitards!$A$8,$B33,7,1,20),Z$6)=1,$E$39,0))</f>
        <v>0</v>
      </c>
      <c r="AA33" s="32" t="str">
        <f ca="1">IF(OR(AA$6&lt;$H33,AND(NOT($I33=0),AA$6&gt;$I33)),$E$40,IF(COUNTIF(OFFSET(Comitards!$A$8,$B33,7,1,20),AA$6)=1,$E$39,0))</f>
        <v>X</v>
      </c>
      <c r="AB33" s="32">
        <f ca="1">IF(OR(AB$6&lt;$H33,AND(NOT($I33=0),AB$6&gt;$I33)),$E$40,IF(COUNTIF(OFFSET(Comitards!$A$8,$B33,7,1,20),AB$6)=1,$E$39,0))</f>
        <v>0</v>
      </c>
      <c r="AC33" s="32">
        <f ca="1">IF(OR(AC$6&lt;$H33,AND(NOT($I33=0),AC$6&gt;$I33)),$E$40,IF(COUNTIF(OFFSET(Comitards!$A$8,$B33,7,1,20),AC$6)=1,$E$39,0))</f>
        <v>0</v>
      </c>
      <c r="AD33" s="32">
        <f ca="1">IF(OR(AD$6&lt;$H33,AND(NOT($I33=0),AD$6&gt;$I33)),$E$40,IF(COUNTIF(OFFSET(Comitards!$A$8,$B33,7,1,20),AD$6)=1,$E$39,0))</f>
        <v>0</v>
      </c>
      <c r="AE33" s="32" t="str">
        <f ca="1">IF(OR(AE$6&lt;$H33,AND(NOT($I33=0),AE$6&gt;$I33)),$E$40,IF(COUNTIF(OFFSET(Comitards!$A$8,$B33,7,1,20),AE$6)=1,$E$39,0))</f>
        <v>X</v>
      </c>
      <c r="AF33" s="32">
        <f ca="1">IF(OR(AF$6&lt;$H33,AND(NOT($I33=0),AF$6&gt;$I33)),$E$40,IF(COUNTIF(OFFSET(Comitards!$A$8,$B33,7,1,20),AF$6)=1,$E$39,0))</f>
        <v>0</v>
      </c>
      <c r="AG33" s="32">
        <f ca="1">IF(OR(AG$6&lt;$H33,AND(NOT($I33=0),AG$6&gt;$I33)),$E$40,IF(COUNTIF(OFFSET(Comitards!$A$8,$B33,7,1,20),AG$6)=1,$E$39,0))</f>
        <v>0</v>
      </c>
      <c r="AH33" s="32">
        <f ca="1">IF(OR(AH$6&lt;$H33,AND(NOT($I33=0),AH$6&gt;$I33)),$E$40,IF(COUNTIF(OFFSET(Comitards!$A$8,$B33,7,1,20),AH$6)=1,$E$39,0))</f>
        <v>0</v>
      </c>
      <c r="AI33" s="32">
        <f ca="1">IF(OR(AI$6&lt;$H33,AND(NOT($I33=0),AI$6&gt;$I33)),$E$40,IF(COUNTIF(OFFSET(Comitards!$A$8,$B33,7,1,20),AI$6)=1,$E$39,0))</f>
        <v>0</v>
      </c>
      <c r="AJ33" s="32" t="str">
        <f ca="1">IF(OR(AJ$6&lt;$H33,AND(NOT($I33=0),AJ$6&gt;$I33)),$E$40,IF(COUNTIF(OFFSET(Comitards!$A$8,$B33,7,1,20),AJ$6)=1,$E$39,0))</f>
        <v>-</v>
      </c>
      <c r="AK33" s="32" t="str">
        <f ca="1">IF(OR(AK$6&lt;$H33,AND(NOT($I33=0),AK$6&gt;$I33)),$E$40,IF(COUNTIF(OFFSET(Comitards!$A$8,$B33,7,1,20),AK$6)=1,$E$39,0))</f>
        <v>-</v>
      </c>
      <c r="AL33" s="32" t="str">
        <f ca="1">IF(OR(AL$6&lt;$H33,AND(NOT($I33=0),AL$6&gt;$I33)),$E$40,IF(COUNTIF(OFFSET(Comitards!$A$8,$B33,7,1,20),AL$6)=1,$E$39,0))</f>
        <v>-</v>
      </c>
      <c r="AM33" s="32" t="str">
        <f ca="1">IF(OR(AM$6&lt;$H33,AND(NOT($I33=0),AM$6&gt;$I33)),$E$40,IF(COUNTIF(OFFSET(Comitards!$A$8,$B33,7,1,20),AM$6)=1,$E$39,IF($AI33=$E$39,$E$39,0)))</f>
        <v>-</v>
      </c>
      <c r="AP33">
        <f t="shared" si="2"/>
        <v>0</v>
      </c>
      <c r="AQ33">
        <f ca="1" t="shared" si="3"/>
        <v>0</v>
      </c>
      <c r="AS33">
        <f ca="1" t="shared" si="4"/>
        <v>0</v>
      </c>
    </row>
    <row r="34" spans="2:45" ht="16.5" customHeight="1">
      <c r="B34" s="20">
        <v>28</v>
      </c>
      <c r="C34" s="31">
        <f t="shared" si="1"/>
        <v>0</v>
      </c>
      <c r="D34" s="31" t="str">
        <f ca="1">OFFSET(Comitards!$A$8,$B34,D$2,1,1)</f>
        <v>non</v>
      </c>
      <c r="E34" s="31" t="str">
        <f ca="1">OFFSET(Comitards!$A$8,$B34,E$2,1,1)</f>
        <v>TOCK Marc</v>
      </c>
      <c r="F34" s="31">
        <f ca="1">OFFSET(Comitards!$A$8,$B34,F$2,1,1)</f>
        <v>1976</v>
      </c>
      <c r="G34" s="31">
        <f ca="1">OFFSET(Comitards!$A$8,$B34,G$2,1,1)</f>
        <v>0</v>
      </c>
      <c r="H34" s="31">
        <f ca="1">OFFSET(Comitards!$A$8,$B34,H$2,1,1)</f>
        <v>1983</v>
      </c>
      <c r="I34" s="31">
        <f ca="1">OFFSET(Comitards!$A$8,$B34,I$2,1,1)</f>
        <v>2016</v>
      </c>
      <c r="J34" s="32">
        <f ca="1">IF(OR(J$6&lt;$H34,AND(NOT($I34=0),J$6&gt;$I34)),$E$40,IF(COUNTIF(OFFSET(Comitards!$A$8,$B34,7,1,20),J$6)=1,$E$39,0))</f>
        <v>0</v>
      </c>
      <c r="K34" s="32">
        <f ca="1">IF(OR(K$6&lt;$H34,AND(NOT($I34=0),K$6&gt;$I34)),$E$40,IF(COUNTIF(OFFSET(Comitards!$A$8,$B34,7,1,20),K$6)=1,$E$39,0))</f>
        <v>0</v>
      </c>
      <c r="L34" s="32" t="str">
        <f ca="1">IF(OR(L$6&lt;$H34,AND(NOT($I34=0),L$6&gt;$I34)),$E$40,IF(COUNTIF(OFFSET(Comitards!$A$8,$B34,7,1,20),L$6)=1,$E$39,0))</f>
        <v>X</v>
      </c>
      <c r="M34" s="32">
        <f ca="1">IF(OR(M$6&lt;$H34,AND(NOT($I34=0),M$6&gt;$I34)),$E$40,IF(COUNTIF(OFFSET(Comitards!$A$8,$B34,7,1,20),M$6)=1,$E$39,0))</f>
        <v>0</v>
      </c>
      <c r="N34" s="32">
        <f ca="1">IF(OR(N$6&lt;$H34,AND(NOT($I34=0),N$6&gt;$I34)),$E$40,IF(COUNTIF(OFFSET(Comitards!$A$8,$B34,7,1,20),N$6)=1,$E$39,0))</f>
        <v>0</v>
      </c>
      <c r="O34" s="32">
        <f ca="1">IF(OR(O$6&lt;$H34,AND(NOT($I34=0),O$6&gt;$I34)),$E$40,IF(COUNTIF(OFFSET(Comitards!$A$8,$B34,7,1,20),O$6)=1,$E$39,0))</f>
        <v>0</v>
      </c>
      <c r="P34" s="32" t="str">
        <f ca="1">IF(OR(P$6&lt;$H34,AND(NOT($I34=0),P$6&gt;$I34)),$E$40,IF(COUNTIF(OFFSET(Comitards!$A$8,$B34,7,1,20),P$6)=1,$E$39,0))</f>
        <v>X</v>
      </c>
      <c r="Q34" s="32">
        <f ca="1">IF(OR(Q$6&lt;$H34,AND(NOT($I34=0),Q$6&gt;$I34)),$E$40,IF(COUNTIF(OFFSET(Comitards!$A$8,$B34,7,1,20),Q$6)=1,$E$39,0))</f>
        <v>0</v>
      </c>
      <c r="R34" s="32">
        <f ca="1">IF(OR(R$6&lt;$H34,AND(NOT($I34=0),R$6&gt;$I34)),$E$40,IF(COUNTIF(OFFSET(Comitards!$A$8,$B34,7,1,20),R$6)=1,$E$39,0))</f>
        <v>0</v>
      </c>
      <c r="S34" s="32">
        <f ca="1">IF(OR(S$6&lt;$H34,AND(NOT($I34=0),S$6&gt;$I34)),$E$40,IF(COUNTIF(OFFSET(Comitards!$A$8,$B34,7,1,20),S$6)=1,$E$39,0))</f>
        <v>0</v>
      </c>
      <c r="T34" s="32" t="str">
        <f ca="1">IF(OR(T$6&lt;$H34,AND(NOT($I34=0),T$6&gt;$I34)),$E$40,IF(COUNTIF(OFFSET(Comitards!$A$8,$B34,7,1,20),T$6)=1,$E$39,0))</f>
        <v>X</v>
      </c>
      <c r="U34" s="32">
        <f ca="1">IF(OR(U$6&lt;$H34,AND(NOT($I34=0),U$6&gt;$I34)),$E$40,IF(COUNTIF(OFFSET(Comitards!$A$8,$B34,7,1,20),U$6)=1,$E$39,0))</f>
        <v>0</v>
      </c>
      <c r="V34" s="32">
        <f ca="1">IF(OR(V$6&lt;$H34,AND(NOT($I34=0),V$6&gt;$I34)),$E$40,IF(COUNTIF(OFFSET(Comitards!$A$8,$B34,7,1,20),V$6)=1,$E$39,0))</f>
        <v>0</v>
      </c>
      <c r="W34" s="32" t="str">
        <f ca="1">IF(OR(W$6&lt;$H34,AND(NOT($I34=0),W$6&gt;$I34)),$E$40,IF(COUNTIF(OFFSET(Comitards!$A$8,$B34,7,1,20),W$6)=1,$E$39,0))</f>
        <v>X</v>
      </c>
      <c r="X34" s="32">
        <f ca="1">IF(OR(X$6&lt;$H34,AND(NOT($I34=0),X$6&gt;$I34)),$E$40,IF(COUNTIF(OFFSET(Comitards!$A$8,$B34,7,1,20),X$6)=1,$E$39,0))</f>
        <v>0</v>
      </c>
      <c r="Y34" s="32">
        <f ca="1">IF(OR(Y$6&lt;$H34,AND(NOT($I34=0),Y$6&gt;$I34)),$E$40,IF(COUNTIF(OFFSET(Comitards!$A$8,$B34,7,1,20),Y$6)=1,$E$39,0))</f>
        <v>0</v>
      </c>
      <c r="Z34" s="32">
        <f ca="1">IF(OR(Z$6&lt;$H34,AND(NOT($I34=0),Z$6&gt;$I34)),$E$40,IF(COUNTIF(OFFSET(Comitards!$A$8,$B34,7,1,20),Z$6)=1,$E$39,0))</f>
        <v>0</v>
      </c>
      <c r="AA34" s="32">
        <f ca="1">IF(OR(AA$6&lt;$H34,AND(NOT($I34=0),AA$6&gt;$I34)),$E$40,IF(COUNTIF(OFFSET(Comitards!$A$8,$B34,7,1,20),AA$6)=1,$E$39,0))</f>
        <v>0</v>
      </c>
      <c r="AB34" s="32" t="str">
        <f ca="1">IF(OR(AB$6&lt;$H34,AND(NOT($I34=0),AB$6&gt;$I34)),$E$40,IF(COUNTIF(OFFSET(Comitards!$A$8,$B34,7,1,20),AB$6)=1,$E$39,0))</f>
        <v>X</v>
      </c>
      <c r="AC34" s="32">
        <f ca="1">IF(OR(AC$6&lt;$H34,AND(NOT($I34=0),AC$6&gt;$I34)),$E$40,IF(COUNTIF(OFFSET(Comitards!$A$8,$B34,7,1,20),AC$6)=1,$E$39,0))</f>
        <v>0</v>
      </c>
      <c r="AD34" s="32">
        <f ca="1">IF(OR(AD$6&lt;$H34,AND(NOT($I34=0),AD$6&gt;$I34)),$E$40,IF(COUNTIF(OFFSET(Comitards!$A$8,$B34,7,1,20),AD$6)=1,$E$39,0))</f>
        <v>0</v>
      </c>
      <c r="AE34" s="32">
        <f ca="1">IF(OR(AE$6&lt;$H34,AND(NOT($I34=0),AE$6&gt;$I34)),$E$40,IF(COUNTIF(OFFSET(Comitards!$A$8,$B34,7,1,20),AE$6)=1,$E$39,0))</f>
        <v>0</v>
      </c>
      <c r="AF34" s="32">
        <f ca="1">IF(OR(AF$6&lt;$H34,AND(NOT($I34=0),AF$6&gt;$I34)),$E$40,IF(COUNTIF(OFFSET(Comitards!$A$8,$B34,7,1,20),AF$6)=1,$E$39,0))</f>
        <v>0</v>
      </c>
      <c r="AG34" s="32" t="str">
        <f ca="1">IF(OR(AG$6&lt;$H34,AND(NOT($I34=0),AG$6&gt;$I34)),$E$40,IF(COUNTIF(OFFSET(Comitards!$A$8,$B34,7,1,20),AG$6)=1,$E$39,0))</f>
        <v>-</v>
      </c>
      <c r="AH34" s="32" t="str">
        <f ca="1">IF(OR(AH$6&lt;$H34,AND(NOT($I34=0),AH$6&gt;$I34)),$E$40,IF(COUNTIF(OFFSET(Comitards!$A$8,$B34,7,1,20),AH$6)=1,$E$39,0))</f>
        <v>-</v>
      </c>
      <c r="AI34" s="32" t="str">
        <f ca="1">IF(OR(AI$6&lt;$H34,AND(NOT($I34=0),AI$6&gt;$I34)),$E$40,IF(COUNTIF(OFFSET(Comitards!$A$8,$B34,7,1,20),AI$6)=1,$E$39,0))</f>
        <v>-</v>
      </c>
      <c r="AJ34" s="32" t="str">
        <f ca="1">IF(OR(AJ$6&lt;$H34,AND(NOT($I34=0),AJ$6&gt;$I34)),$E$40,IF(COUNTIF(OFFSET(Comitards!$A$8,$B34,7,1,20),AJ$6)=1,$E$39,0))</f>
        <v>-</v>
      </c>
      <c r="AK34" s="32" t="str">
        <f ca="1">IF(OR(AK$6&lt;$H34,AND(NOT($I34=0),AK$6&gt;$I34)),$E$40,IF(COUNTIF(OFFSET(Comitards!$A$8,$B34,7,1,20),AK$6)=1,$E$39,0))</f>
        <v>-</v>
      </c>
      <c r="AL34" s="32" t="str">
        <f ca="1">IF(OR(AL$6&lt;$H34,AND(NOT($I34=0),AL$6&gt;$I34)),$E$40,IF(COUNTIF(OFFSET(Comitards!$A$8,$B34,7,1,20),AL$6)=1,$E$39,0))</f>
        <v>-</v>
      </c>
      <c r="AM34" s="32" t="str">
        <f ca="1">IF(OR(AM$6&lt;$H34,AND(NOT($I34=0),AM$6&gt;$I34)),$E$40,IF(COUNTIF(OFFSET(Comitards!$A$8,$B34,7,1,20),AM$6)=1,$E$39,IF($AI34=$E$39,$E$39,0)))</f>
        <v>-</v>
      </c>
      <c r="AP34">
        <f t="shared" si="2"/>
        <v>0</v>
      </c>
      <c r="AQ34">
        <f ca="1" t="shared" si="3"/>
        <v>0</v>
      </c>
      <c r="AS34">
        <f ca="1" t="shared" si="4"/>
        <v>0</v>
      </c>
    </row>
    <row r="35" spans="4:32" ht="16.5" customHeight="1">
      <c r="D35" s="14"/>
      <c r="E35" s="14"/>
      <c r="F35" s="15"/>
      <c r="G35" s="15"/>
      <c r="H35" s="15"/>
      <c r="I35" s="15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</row>
    <row r="36" spans="4:32" ht="16.5" customHeight="1">
      <c r="D36" s="14"/>
      <c r="E36">
        <f>COUNTA(E7:E34)</f>
        <v>28</v>
      </c>
      <c r="F36" s="15"/>
      <c r="G36" s="15"/>
      <c r="H36" s="15"/>
      <c r="I36" s="15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</row>
    <row r="37" spans="5:39" ht="16.5" customHeight="1">
      <c r="E37" t="s">
        <v>42</v>
      </c>
      <c r="J37">
        <f aca="true" t="shared" si="5" ref="J37:AM37">$E36-COUNTIF(J7:J34,"-")</f>
        <v>6</v>
      </c>
      <c r="K37">
        <f t="shared" si="5"/>
        <v>6</v>
      </c>
      <c r="L37">
        <f t="shared" si="5"/>
        <v>8</v>
      </c>
      <c r="M37">
        <f t="shared" si="5"/>
        <v>9</v>
      </c>
      <c r="N37">
        <f t="shared" si="5"/>
        <v>9</v>
      </c>
      <c r="O37">
        <f t="shared" si="5"/>
        <v>11</v>
      </c>
      <c r="P37">
        <f t="shared" si="5"/>
        <v>11</v>
      </c>
      <c r="Q37">
        <f t="shared" si="5"/>
        <v>11</v>
      </c>
      <c r="R37">
        <f t="shared" si="5"/>
        <v>13</v>
      </c>
      <c r="S37">
        <f t="shared" si="5"/>
        <v>12</v>
      </c>
      <c r="T37">
        <f t="shared" si="5"/>
        <v>12</v>
      </c>
      <c r="U37">
        <f t="shared" si="5"/>
        <v>12</v>
      </c>
      <c r="V37">
        <f t="shared" si="5"/>
        <v>12</v>
      </c>
      <c r="W37">
        <f t="shared" si="5"/>
        <v>12</v>
      </c>
      <c r="X37">
        <f t="shared" si="5"/>
        <v>12</v>
      </c>
      <c r="Y37">
        <f t="shared" si="5"/>
        <v>13</v>
      </c>
      <c r="Z37">
        <f t="shared" si="5"/>
        <v>13</v>
      </c>
      <c r="AA37">
        <f t="shared" si="5"/>
        <v>14</v>
      </c>
      <c r="AB37">
        <f t="shared" si="5"/>
        <v>14</v>
      </c>
      <c r="AC37">
        <f t="shared" si="5"/>
        <v>16</v>
      </c>
      <c r="AD37">
        <f t="shared" si="5"/>
        <v>15</v>
      </c>
      <c r="AE37">
        <f t="shared" si="5"/>
        <v>16</v>
      </c>
      <c r="AF37">
        <f t="shared" si="5"/>
        <v>17</v>
      </c>
      <c r="AG37">
        <f t="shared" si="5"/>
        <v>16</v>
      </c>
      <c r="AH37">
        <f t="shared" si="5"/>
        <v>19</v>
      </c>
      <c r="AI37">
        <f t="shared" si="5"/>
        <v>18</v>
      </c>
      <c r="AJ37">
        <f t="shared" si="5"/>
        <v>17</v>
      </c>
      <c r="AK37">
        <f t="shared" si="5"/>
        <v>16</v>
      </c>
      <c r="AL37">
        <f t="shared" si="5"/>
        <v>16</v>
      </c>
      <c r="AM37">
        <f t="shared" si="5"/>
        <v>16</v>
      </c>
    </row>
    <row r="38" ht="16.5" customHeight="1"/>
    <row r="39" spans="5:6" ht="12.75">
      <c r="E39" t="s">
        <v>26</v>
      </c>
      <c r="F39" t="s">
        <v>40</v>
      </c>
    </row>
    <row r="40" spans="5:6" ht="12.75">
      <c r="E40" t="s">
        <v>37</v>
      </c>
      <c r="F40" t="s">
        <v>41</v>
      </c>
    </row>
  </sheetData>
  <sheetProtection/>
  <conditionalFormatting sqref="J35:AF36 J7:AM34">
    <cfRule type="cellIs" priority="5" dxfId="0" operator="equal" stopIfTrue="1">
      <formula>"-"</formula>
    </cfRule>
  </conditionalFormatting>
  <conditionalFormatting sqref="E7:E34">
    <cfRule type="expression" priority="1" dxfId="1" stopIfTrue="1">
      <formula>COUNTIF($AQ$10:$AQ$34,$E7)&gt;0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9" r:id="rId1"/>
  <headerFooter alignWithMargins="0">
    <oddHeader>&amp;LEvolution de la composition du comité&amp;R&amp;F</oddHeader>
    <oddFooter>&amp;L&amp;D           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Q38"/>
  <sheetViews>
    <sheetView showZeros="0" zoomScalePageLayoutView="0" workbookViewId="0" topLeftCell="A1">
      <selection activeCell="AJ6" sqref="AJ6"/>
    </sheetView>
  </sheetViews>
  <sheetFormatPr defaultColWidth="11.421875" defaultRowHeight="12.75"/>
  <cols>
    <col min="1" max="1" width="3.28125" style="0" customWidth="1"/>
    <col min="2" max="2" width="4.8515625" style="0" hidden="1" customWidth="1"/>
    <col min="3" max="3" width="25.7109375" style="0" customWidth="1"/>
    <col min="4" max="5" width="8.28125" style="0" customWidth="1"/>
    <col min="6" max="37" width="3.140625" style="0" customWidth="1"/>
    <col min="40" max="40" width="26.00390625" style="0" customWidth="1"/>
  </cols>
  <sheetData>
    <row r="2" ht="23.25">
      <c r="C2" s="17" t="s">
        <v>43</v>
      </c>
    </row>
    <row r="4" spans="1:36" ht="12.75">
      <c r="A4" s="4">
        <v>0</v>
      </c>
      <c r="B4" s="4" t="s">
        <v>35</v>
      </c>
      <c r="C4" s="4" t="s">
        <v>0</v>
      </c>
      <c r="D4" s="4" t="s">
        <v>52</v>
      </c>
      <c r="E4" s="4" t="s">
        <v>51</v>
      </c>
      <c r="F4" s="2">
        <v>90</v>
      </c>
      <c r="G4" s="2">
        <v>91</v>
      </c>
      <c r="H4" s="2">
        <v>92</v>
      </c>
      <c r="I4" s="2">
        <v>93</v>
      </c>
      <c r="J4" s="2">
        <v>94</v>
      </c>
      <c r="K4" s="2">
        <v>95</v>
      </c>
      <c r="L4" s="2">
        <v>96</v>
      </c>
      <c r="M4" s="2">
        <v>97</v>
      </c>
      <c r="N4" s="2">
        <v>98</v>
      </c>
      <c r="O4" s="2">
        <v>99</v>
      </c>
      <c r="P4" s="3" t="s">
        <v>19</v>
      </c>
      <c r="Q4" s="3" t="s">
        <v>20</v>
      </c>
      <c r="R4" s="3" t="s">
        <v>21</v>
      </c>
      <c r="S4" s="3" t="s">
        <v>22</v>
      </c>
      <c r="T4" s="3" t="s">
        <v>23</v>
      </c>
      <c r="U4" s="3" t="s">
        <v>24</v>
      </c>
      <c r="V4" s="3" t="s">
        <v>25</v>
      </c>
      <c r="W4" s="3" t="s">
        <v>27</v>
      </c>
      <c r="X4" s="3" t="s">
        <v>28</v>
      </c>
      <c r="Y4" s="3" t="s">
        <v>29</v>
      </c>
      <c r="Z4" s="3" t="s">
        <v>3</v>
      </c>
      <c r="AA4" s="3" t="s">
        <v>2</v>
      </c>
      <c r="AB4" s="3" t="s">
        <v>4</v>
      </c>
      <c r="AC4" s="3" t="s">
        <v>11</v>
      </c>
      <c r="AD4" s="3" t="s">
        <v>44</v>
      </c>
      <c r="AE4" s="3" t="s">
        <v>45</v>
      </c>
      <c r="AF4" s="3" t="s">
        <v>47</v>
      </c>
      <c r="AG4" s="3" t="s">
        <v>54</v>
      </c>
      <c r="AH4" s="3" t="s">
        <v>55</v>
      </c>
      <c r="AI4" s="3" t="s">
        <v>56</v>
      </c>
      <c r="AJ4" s="3" t="s">
        <v>61</v>
      </c>
    </row>
    <row r="5" spans="1:36" ht="16.5" customHeight="1">
      <c r="A5" s="7">
        <v>1</v>
      </c>
      <c r="B5" s="7" t="s">
        <v>34</v>
      </c>
      <c r="C5" s="7" t="s">
        <v>57</v>
      </c>
      <c r="D5" s="11">
        <v>2015</v>
      </c>
      <c r="E5" s="11"/>
      <c r="F5" s="13" t="s">
        <v>37</v>
      </c>
      <c r="G5" s="13" t="s">
        <v>37</v>
      </c>
      <c r="H5" s="13" t="s">
        <v>37</v>
      </c>
      <c r="I5" s="13" t="s">
        <v>37</v>
      </c>
      <c r="J5" s="13" t="s">
        <v>37</v>
      </c>
      <c r="K5" s="13" t="s">
        <v>37</v>
      </c>
      <c r="L5" s="13" t="s">
        <v>37</v>
      </c>
      <c r="M5" s="13" t="s">
        <v>37</v>
      </c>
      <c r="N5" s="13" t="s">
        <v>37</v>
      </c>
      <c r="O5" s="13" t="s">
        <v>37</v>
      </c>
      <c r="P5" s="13" t="s">
        <v>37</v>
      </c>
      <c r="Q5" s="13" t="s">
        <v>37</v>
      </c>
      <c r="R5" s="13" t="s">
        <v>37</v>
      </c>
      <c r="S5" s="13" t="s">
        <v>37</v>
      </c>
      <c r="T5" s="13" t="s">
        <v>37</v>
      </c>
      <c r="U5" s="13" t="s">
        <v>37</v>
      </c>
      <c r="V5" s="13" t="s">
        <v>37</v>
      </c>
      <c r="W5" s="13" t="s">
        <v>37</v>
      </c>
      <c r="X5" s="13" t="s">
        <v>37</v>
      </c>
      <c r="Y5" s="13" t="s">
        <v>37</v>
      </c>
      <c r="Z5" s="13" t="s">
        <v>37</v>
      </c>
      <c r="AA5" s="13" t="s">
        <v>37</v>
      </c>
      <c r="AB5" s="13" t="s">
        <v>37</v>
      </c>
      <c r="AC5" s="13" t="s">
        <v>37</v>
      </c>
      <c r="AD5" s="13" t="s">
        <v>37</v>
      </c>
      <c r="AE5" s="13" t="s">
        <v>37</v>
      </c>
      <c r="AF5" s="13" t="s">
        <v>37</v>
      </c>
      <c r="AG5" s="13" t="s">
        <v>37</v>
      </c>
      <c r="AH5" s="13" t="s">
        <v>26</v>
      </c>
      <c r="AI5" s="13"/>
      <c r="AJ5" s="13"/>
    </row>
    <row r="6" spans="1:41" s="1" customFormat="1" ht="16.5" customHeight="1">
      <c r="A6" s="7">
        <f aca="true" t="shared" si="0" ref="A6:A32">IF(B6="oui",A5+1,0)</f>
        <v>2</v>
      </c>
      <c r="B6" s="7" t="s">
        <v>34</v>
      </c>
      <c r="C6" s="8" t="s">
        <v>6</v>
      </c>
      <c r="D6" s="10">
        <v>1998</v>
      </c>
      <c r="E6" s="11"/>
      <c r="F6" s="13" t="s">
        <v>37</v>
      </c>
      <c r="G6" s="13" t="s">
        <v>37</v>
      </c>
      <c r="H6" s="13" t="s">
        <v>37</v>
      </c>
      <c r="I6" s="13" t="s">
        <v>37</v>
      </c>
      <c r="J6" s="13" t="s">
        <v>37</v>
      </c>
      <c r="K6" s="13" t="s">
        <v>37</v>
      </c>
      <c r="L6" s="13" t="s">
        <v>37</v>
      </c>
      <c r="M6" s="13" t="s">
        <v>37</v>
      </c>
      <c r="N6" s="13" t="s">
        <v>37</v>
      </c>
      <c r="O6" s="13" t="s">
        <v>26</v>
      </c>
      <c r="P6" s="13"/>
      <c r="Q6" s="13"/>
      <c r="R6" s="13"/>
      <c r="S6" s="13"/>
      <c r="T6" s="13" t="s">
        <v>26</v>
      </c>
      <c r="U6" s="13"/>
      <c r="V6" s="13"/>
      <c r="W6" s="13"/>
      <c r="X6" s="13" t="s">
        <v>26</v>
      </c>
      <c r="Y6" s="13"/>
      <c r="Z6" s="13"/>
      <c r="AA6" s="13"/>
      <c r="AB6" s="13" t="s">
        <v>26</v>
      </c>
      <c r="AC6" s="13"/>
      <c r="AD6" s="13"/>
      <c r="AE6" s="13"/>
      <c r="AF6" s="13" t="s">
        <v>26</v>
      </c>
      <c r="AG6" s="13"/>
      <c r="AH6" s="13"/>
      <c r="AI6" s="13"/>
      <c r="AJ6" s="13" t="s">
        <v>26</v>
      </c>
      <c r="AN6" s="1" t="s">
        <v>62</v>
      </c>
      <c r="AO6" s="1">
        <f>COUNTIF(AJ:AJ,C37)</f>
        <v>5</v>
      </c>
    </row>
    <row r="7" spans="1:36" ht="16.5" customHeight="1">
      <c r="A7" s="7">
        <f t="shared" si="0"/>
        <v>3</v>
      </c>
      <c r="B7" s="7" t="s">
        <v>34</v>
      </c>
      <c r="C7" s="8" t="s">
        <v>7</v>
      </c>
      <c r="D7" s="10">
        <v>2001</v>
      </c>
      <c r="E7" s="11"/>
      <c r="F7" s="13" t="s">
        <v>37</v>
      </c>
      <c r="G7" s="13" t="s">
        <v>37</v>
      </c>
      <c r="H7" s="13" t="s">
        <v>37</v>
      </c>
      <c r="I7" s="13" t="s">
        <v>37</v>
      </c>
      <c r="J7" s="13" t="s">
        <v>37</v>
      </c>
      <c r="K7" s="13" t="s">
        <v>37</v>
      </c>
      <c r="L7" s="13" t="s">
        <v>37</v>
      </c>
      <c r="M7" s="13" t="s">
        <v>37</v>
      </c>
      <c r="N7" s="13" t="s">
        <v>37</v>
      </c>
      <c r="O7" s="13" t="s">
        <v>37</v>
      </c>
      <c r="P7" s="13" t="s">
        <v>37</v>
      </c>
      <c r="Q7" s="13" t="s">
        <v>37</v>
      </c>
      <c r="R7" s="13" t="s">
        <v>26</v>
      </c>
      <c r="S7" s="13"/>
      <c r="T7" s="13"/>
      <c r="U7" s="13"/>
      <c r="V7" s="13" t="s">
        <v>26</v>
      </c>
      <c r="W7" s="13"/>
      <c r="X7" s="13"/>
      <c r="Y7" s="13"/>
      <c r="Z7" s="13" t="s">
        <v>26</v>
      </c>
      <c r="AA7" s="13"/>
      <c r="AB7" s="13"/>
      <c r="AC7" s="13"/>
      <c r="AD7" s="13" t="s">
        <v>26</v>
      </c>
      <c r="AE7" s="13"/>
      <c r="AF7" s="13"/>
      <c r="AG7" s="13"/>
      <c r="AH7" s="13" t="s">
        <v>26</v>
      </c>
      <c r="AI7" s="13"/>
      <c r="AJ7" s="13"/>
    </row>
    <row r="8" spans="1:42" ht="16.5" customHeight="1">
      <c r="A8" s="7">
        <f t="shared" si="0"/>
        <v>4</v>
      </c>
      <c r="B8" s="7" t="s">
        <v>34</v>
      </c>
      <c r="C8" s="9" t="s">
        <v>38</v>
      </c>
      <c r="D8" s="10">
        <v>2003</v>
      </c>
      <c r="E8" s="11"/>
      <c r="F8" s="13" t="s">
        <v>37</v>
      </c>
      <c r="G8" s="13" t="s">
        <v>37</v>
      </c>
      <c r="H8" s="13" t="s">
        <v>37</v>
      </c>
      <c r="I8" s="13" t="s">
        <v>37</v>
      </c>
      <c r="J8" s="13" t="s">
        <v>37</v>
      </c>
      <c r="K8" s="13" t="s">
        <v>37</v>
      </c>
      <c r="L8" s="13" t="s">
        <v>37</v>
      </c>
      <c r="M8" s="13" t="s">
        <v>37</v>
      </c>
      <c r="N8" s="13" t="s">
        <v>37</v>
      </c>
      <c r="O8" s="13" t="s">
        <v>37</v>
      </c>
      <c r="P8" s="13" t="s">
        <v>37</v>
      </c>
      <c r="Q8" s="13" t="s">
        <v>37</v>
      </c>
      <c r="R8" s="13" t="s">
        <v>37</v>
      </c>
      <c r="S8" s="13" t="s">
        <v>37</v>
      </c>
      <c r="T8" s="13" t="s">
        <v>37</v>
      </c>
      <c r="U8" s="13" t="s">
        <v>37</v>
      </c>
      <c r="V8" s="13" t="s">
        <v>37</v>
      </c>
      <c r="W8" s="13" t="s">
        <v>37</v>
      </c>
      <c r="X8" s="13" t="s">
        <v>37</v>
      </c>
      <c r="Y8" s="13" t="s">
        <v>37</v>
      </c>
      <c r="Z8" s="13" t="s">
        <v>37</v>
      </c>
      <c r="AA8" s="13" t="s">
        <v>37</v>
      </c>
      <c r="AB8" s="13" t="s">
        <v>37</v>
      </c>
      <c r="AC8" s="13" t="s">
        <v>26</v>
      </c>
      <c r="AD8" s="13"/>
      <c r="AE8" s="13"/>
      <c r="AF8" s="13"/>
      <c r="AG8" s="13" t="s">
        <v>26</v>
      </c>
      <c r="AH8" s="13"/>
      <c r="AI8" s="13"/>
      <c r="AJ8" s="13"/>
      <c r="AM8">
        <f>IF(AO6=0,0,1)</f>
        <v>1</v>
      </c>
      <c r="AN8" t="str">
        <f ca="1">IF(AM8=0,0,OFFSET($C$4,AP8,0,1,1))</f>
        <v>DETAILLE André</v>
      </c>
      <c r="AP8">
        <f>IF(AM8=0,0,MATCH(C37,AJ5:AJ32,))</f>
        <v>2</v>
      </c>
    </row>
    <row r="9" spans="1:42" ht="16.5" customHeight="1">
      <c r="A9" s="7">
        <f t="shared" si="0"/>
        <v>5</v>
      </c>
      <c r="B9" s="7" t="s">
        <v>34</v>
      </c>
      <c r="C9" s="7" t="s">
        <v>49</v>
      </c>
      <c r="D9" s="11">
        <v>2011</v>
      </c>
      <c r="E9" s="11"/>
      <c r="F9" s="13" t="s">
        <v>37</v>
      </c>
      <c r="G9" s="13" t="s">
        <v>37</v>
      </c>
      <c r="H9" s="13" t="s">
        <v>37</v>
      </c>
      <c r="I9" s="13" t="s">
        <v>37</v>
      </c>
      <c r="J9" s="13" t="s">
        <v>37</v>
      </c>
      <c r="K9" s="13" t="s">
        <v>37</v>
      </c>
      <c r="L9" s="13" t="s">
        <v>37</v>
      </c>
      <c r="M9" s="13" t="s">
        <v>37</v>
      </c>
      <c r="N9" s="13" t="s">
        <v>37</v>
      </c>
      <c r="O9" s="13" t="s">
        <v>37</v>
      </c>
      <c r="P9" s="13" t="s">
        <v>37</v>
      </c>
      <c r="Q9" s="13" t="s">
        <v>37</v>
      </c>
      <c r="R9" s="13" t="s">
        <v>37</v>
      </c>
      <c r="S9" s="13" t="s">
        <v>37</v>
      </c>
      <c r="T9" s="13" t="s">
        <v>37</v>
      </c>
      <c r="U9" s="13" t="s">
        <v>37</v>
      </c>
      <c r="V9" s="13" t="s">
        <v>37</v>
      </c>
      <c r="W9" s="13" t="s">
        <v>37</v>
      </c>
      <c r="X9" s="13" t="s">
        <v>37</v>
      </c>
      <c r="Y9" s="13" t="s">
        <v>37</v>
      </c>
      <c r="Z9" s="13" t="s">
        <v>37</v>
      </c>
      <c r="AA9" s="13" t="s">
        <v>37</v>
      </c>
      <c r="AB9" s="13" t="s">
        <v>37</v>
      </c>
      <c r="AC9" s="13" t="s">
        <v>37</v>
      </c>
      <c r="AD9" s="13" t="s">
        <v>37</v>
      </c>
      <c r="AE9" s="13" t="s">
        <v>37</v>
      </c>
      <c r="AF9" s="13" t="s">
        <v>26</v>
      </c>
      <c r="AG9" s="13"/>
      <c r="AH9" s="13"/>
      <c r="AI9" s="13"/>
      <c r="AJ9" s="13" t="s">
        <v>26</v>
      </c>
      <c r="AM9">
        <f>IF(OR(AM8=0,AM8&gt;=$AO$6),0,AM8+1)</f>
        <v>2</v>
      </c>
      <c r="AN9" t="str">
        <f ca="1">IF(AM9=0,0,OFFSET($C$4,AP9,0,1,1))</f>
        <v>GASPAR Caroline</v>
      </c>
      <c r="AP9">
        <f ca="1">IF(AM9=0,0,MATCH($C$37,OFFSET($AJ$4,AP8+1,0,$C$34-AP8,1),0)+AP8)</f>
        <v>5</v>
      </c>
    </row>
    <row r="10" spans="1:42" ht="16.5" customHeight="1">
      <c r="A10" s="7">
        <f t="shared" si="0"/>
        <v>6</v>
      </c>
      <c r="B10" s="7" t="s">
        <v>34</v>
      </c>
      <c r="C10" s="8" t="s">
        <v>46</v>
      </c>
      <c r="D10" s="10">
        <v>2012</v>
      </c>
      <c r="E10" s="11"/>
      <c r="F10" s="13" t="s">
        <v>37</v>
      </c>
      <c r="G10" s="13" t="s">
        <v>37</v>
      </c>
      <c r="H10" s="13" t="s">
        <v>37</v>
      </c>
      <c r="I10" s="13" t="s">
        <v>37</v>
      </c>
      <c r="J10" s="13" t="s">
        <v>37</v>
      </c>
      <c r="K10" s="13" t="s">
        <v>37</v>
      </c>
      <c r="L10" s="13" t="s">
        <v>37</v>
      </c>
      <c r="M10" s="13" t="s">
        <v>37</v>
      </c>
      <c r="N10" s="13" t="s">
        <v>37</v>
      </c>
      <c r="O10" s="13" t="s">
        <v>37</v>
      </c>
      <c r="P10" s="13" t="s">
        <v>37</v>
      </c>
      <c r="Q10" s="13" t="s">
        <v>37</v>
      </c>
      <c r="R10" s="13" t="s">
        <v>37</v>
      </c>
      <c r="S10" s="13" t="s">
        <v>37</v>
      </c>
      <c r="T10" s="13" t="s">
        <v>37</v>
      </c>
      <c r="U10" s="13" t="s">
        <v>37</v>
      </c>
      <c r="V10" s="13" t="s">
        <v>37</v>
      </c>
      <c r="W10" s="13" t="s">
        <v>37</v>
      </c>
      <c r="X10" s="13" t="s">
        <v>37</v>
      </c>
      <c r="Y10" s="13" t="s">
        <v>37</v>
      </c>
      <c r="Z10" s="13" t="s">
        <v>37</v>
      </c>
      <c r="AA10" s="13" t="s">
        <v>37</v>
      </c>
      <c r="AB10" s="13" t="s">
        <v>37</v>
      </c>
      <c r="AC10" s="13" t="s">
        <v>37</v>
      </c>
      <c r="AD10" s="13" t="s">
        <v>37</v>
      </c>
      <c r="AE10" s="13" t="s">
        <v>26</v>
      </c>
      <c r="AF10" s="13"/>
      <c r="AG10" s="13"/>
      <c r="AH10" s="13"/>
      <c r="AI10" s="13" t="s">
        <v>26</v>
      </c>
      <c r="AJ10" s="13"/>
      <c r="AM10">
        <f aca="true" t="shared" si="1" ref="AM10:AM32">IF(OR(AM9=0,AM9&gt;=$AO$6),0,AM9+1)</f>
        <v>3</v>
      </c>
      <c r="AN10" t="str">
        <f ca="1">IF(AM10=0,0,OFFSET($C$4,AP10,0,1,1))</f>
        <v>HELLINGHAUSEN Sophie</v>
      </c>
      <c r="AP10">
        <f ca="1">IF(AM10=0,0,MATCH($C$37,OFFSET($AJ$4,AP9+1,0,$C$34-AP9,1),0)+AP9)</f>
        <v>8</v>
      </c>
    </row>
    <row r="11" spans="1:42" ht="16.5" customHeight="1">
      <c r="A11" s="7">
        <f t="shared" si="0"/>
        <v>7</v>
      </c>
      <c r="B11" s="7" t="s">
        <v>34</v>
      </c>
      <c r="C11" s="7" t="s">
        <v>58</v>
      </c>
      <c r="D11" s="11">
        <v>2015</v>
      </c>
      <c r="E11" s="11"/>
      <c r="F11" s="13" t="s">
        <v>37</v>
      </c>
      <c r="G11" s="13" t="s">
        <v>37</v>
      </c>
      <c r="H11" s="13" t="s">
        <v>37</v>
      </c>
      <c r="I11" s="13" t="s">
        <v>37</v>
      </c>
      <c r="J11" s="13" t="s">
        <v>37</v>
      </c>
      <c r="K11" s="13" t="s">
        <v>37</v>
      </c>
      <c r="L11" s="13" t="s">
        <v>37</v>
      </c>
      <c r="M11" s="13" t="s">
        <v>37</v>
      </c>
      <c r="N11" s="13" t="s">
        <v>37</v>
      </c>
      <c r="O11" s="13" t="s">
        <v>37</v>
      </c>
      <c r="P11" s="13" t="s">
        <v>37</v>
      </c>
      <c r="Q11" s="13" t="s">
        <v>37</v>
      </c>
      <c r="R11" s="13" t="s">
        <v>37</v>
      </c>
      <c r="S11" s="13" t="s">
        <v>37</v>
      </c>
      <c r="T11" s="13" t="s">
        <v>37</v>
      </c>
      <c r="U11" s="13" t="s">
        <v>37</v>
      </c>
      <c r="V11" s="13" t="s">
        <v>37</v>
      </c>
      <c r="W11" s="13" t="s">
        <v>37</v>
      </c>
      <c r="X11" s="13" t="s">
        <v>37</v>
      </c>
      <c r="Y11" s="13" t="s">
        <v>37</v>
      </c>
      <c r="Z11" s="13" t="s">
        <v>37</v>
      </c>
      <c r="AA11" s="13" t="s">
        <v>37</v>
      </c>
      <c r="AB11" s="13" t="s">
        <v>37</v>
      </c>
      <c r="AC11" s="13" t="s">
        <v>37</v>
      </c>
      <c r="AD11" s="13" t="s">
        <v>37</v>
      </c>
      <c r="AE11" s="13" t="s">
        <v>37</v>
      </c>
      <c r="AF11" s="13" t="s">
        <v>37</v>
      </c>
      <c r="AG11" s="13" t="s">
        <v>37</v>
      </c>
      <c r="AH11" s="13" t="s">
        <v>26</v>
      </c>
      <c r="AI11" s="13"/>
      <c r="AJ11" s="13"/>
      <c r="AM11">
        <f t="shared" si="1"/>
        <v>4</v>
      </c>
      <c r="AN11" t="str">
        <f ca="1">IF(AM11=0,0,OFFSET($C$4,AP11,0,1,1))</f>
        <v>NATHAN Paul</v>
      </c>
      <c r="AP11">
        <f ca="1">IF(AM11=0,0,MATCH($C$37,OFFSET($AJ$4,AP10+1,0,$C$34-AP10,1),0)+AP10)</f>
        <v>12</v>
      </c>
    </row>
    <row r="12" spans="1:42" ht="16.5" customHeight="1">
      <c r="A12" s="7">
        <f t="shared" si="0"/>
        <v>8</v>
      </c>
      <c r="B12" s="7" t="s">
        <v>34</v>
      </c>
      <c r="C12" s="7" t="s">
        <v>50</v>
      </c>
      <c r="D12" s="11">
        <v>2014</v>
      </c>
      <c r="E12" s="11"/>
      <c r="F12" s="13" t="s">
        <v>37</v>
      </c>
      <c r="G12" s="13" t="s">
        <v>37</v>
      </c>
      <c r="H12" s="13" t="s">
        <v>37</v>
      </c>
      <c r="I12" s="13" t="s">
        <v>37</v>
      </c>
      <c r="J12" s="13" t="s">
        <v>37</v>
      </c>
      <c r="K12" s="13" t="s">
        <v>37</v>
      </c>
      <c r="L12" s="13" t="s">
        <v>37</v>
      </c>
      <c r="M12" s="13" t="s">
        <v>37</v>
      </c>
      <c r="N12" s="13" t="s">
        <v>37</v>
      </c>
      <c r="O12" s="13" t="s">
        <v>37</v>
      </c>
      <c r="P12" s="13" t="s">
        <v>37</v>
      </c>
      <c r="Q12" s="13" t="s">
        <v>37</v>
      </c>
      <c r="R12" s="13" t="s">
        <v>37</v>
      </c>
      <c r="S12" s="13" t="s">
        <v>37</v>
      </c>
      <c r="T12" s="13" t="s">
        <v>37</v>
      </c>
      <c r="U12" s="13" t="s">
        <v>37</v>
      </c>
      <c r="V12" s="13" t="s">
        <v>37</v>
      </c>
      <c r="W12" s="13" t="s">
        <v>37</v>
      </c>
      <c r="X12" s="13" t="s">
        <v>37</v>
      </c>
      <c r="Y12" s="13" t="s">
        <v>37</v>
      </c>
      <c r="Z12" s="13" t="s">
        <v>37</v>
      </c>
      <c r="AA12" s="13" t="s">
        <v>37</v>
      </c>
      <c r="AB12" s="13" t="s">
        <v>37</v>
      </c>
      <c r="AC12" s="13" t="s">
        <v>37</v>
      </c>
      <c r="AD12" s="13" t="s">
        <v>37</v>
      </c>
      <c r="AE12" s="13" t="s">
        <v>37</v>
      </c>
      <c r="AF12" s="13" t="s">
        <v>26</v>
      </c>
      <c r="AG12" s="13"/>
      <c r="AH12" s="13"/>
      <c r="AI12" s="13"/>
      <c r="AJ12" s="13" t="s">
        <v>26</v>
      </c>
      <c r="AM12">
        <f t="shared" si="1"/>
        <v>5</v>
      </c>
      <c r="AN12" t="str">
        <f ca="1">IF(AM12=0,0,OFFSET($C$4,AP12,0,1,1))</f>
        <v>SCHREINER Jhemp</v>
      </c>
      <c r="AP12">
        <f ca="1">IF(AM12=0,0,MATCH($C$37,OFFSET($AJ$4,AP11+1,0,$C$34-AP11,1),0)+AP11)</f>
        <v>15</v>
      </c>
    </row>
    <row r="13" spans="1:43" ht="16.5" customHeight="1">
      <c r="A13" s="7">
        <f t="shared" si="0"/>
        <v>9</v>
      </c>
      <c r="B13" s="7" t="s">
        <v>34</v>
      </c>
      <c r="C13" s="8" t="s">
        <v>31</v>
      </c>
      <c r="D13" s="11">
        <v>2007</v>
      </c>
      <c r="E13" s="11"/>
      <c r="F13" s="13" t="s">
        <v>37</v>
      </c>
      <c r="G13" s="13" t="s">
        <v>37</v>
      </c>
      <c r="H13" s="13" t="s">
        <v>37</v>
      </c>
      <c r="I13" s="13" t="s">
        <v>37</v>
      </c>
      <c r="J13" s="13" t="s">
        <v>37</v>
      </c>
      <c r="K13" s="13" t="s">
        <v>37</v>
      </c>
      <c r="L13" s="13" t="s">
        <v>37</v>
      </c>
      <c r="M13" s="13" t="s">
        <v>37</v>
      </c>
      <c r="N13" s="13" t="s">
        <v>37</v>
      </c>
      <c r="O13" s="13" t="s">
        <v>37</v>
      </c>
      <c r="P13" s="13" t="s">
        <v>37</v>
      </c>
      <c r="Q13" s="13" t="s">
        <v>37</v>
      </c>
      <c r="R13" s="13" t="s">
        <v>37</v>
      </c>
      <c r="S13" s="13" t="s">
        <v>37</v>
      </c>
      <c r="T13" s="13" t="s">
        <v>37</v>
      </c>
      <c r="U13" s="13" t="s">
        <v>37</v>
      </c>
      <c r="V13" s="13" t="s">
        <v>37</v>
      </c>
      <c r="W13" s="13" t="s">
        <v>37</v>
      </c>
      <c r="X13" s="13" t="s">
        <v>37</v>
      </c>
      <c r="Y13" s="13" t="s">
        <v>37</v>
      </c>
      <c r="Z13" s="13" t="s">
        <v>37</v>
      </c>
      <c r="AA13" s="13" t="s">
        <v>26</v>
      </c>
      <c r="AB13" s="13"/>
      <c r="AC13" s="13"/>
      <c r="AD13" s="13"/>
      <c r="AE13" s="13" t="s">
        <v>26</v>
      </c>
      <c r="AF13" s="13"/>
      <c r="AG13" s="13"/>
      <c r="AH13" s="13"/>
      <c r="AI13" s="13" t="s">
        <v>26</v>
      </c>
      <c r="AJ13" s="13"/>
      <c r="AM13">
        <f t="shared" si="1"/>
        <v>0</v>
      </c>
      <c r="AN13">
        <f aca="true" ca="1" t="shared" si="2" ref="AN13:AN20">IF(AM13=0,0,OFFSET($C$4,AQ13,0,1,1))</f>
        <v>0</v>
      </c>
      <c r="AQ13">
        <f ca="1">IF(AM13=0,0,MATCH($C$37,OFFSET($AJ$4,AP12+1,0,$C$34-AP12,1),0)+AP12)</f>
        <v>0</v>
      </c>
    </row>
    <row r="14" spans="1:40" ht="16.5" customHeight="1">
      <c r="A14" s="7">
        <f t="shared" si="0"/>
        <v>10</v>
      </c>
      <c r="B14" s="7" t="s">
        <v>34</v>
      </c>
      <c r="C14" s="7" t="s">
        <v>59</v>
      </c>
      <c r="D14" s="11">
        <v>2012</v>
      </c>
      <c r="E14" s="11"/>
      <c r="F14" s="13" t="s">
        <v>37</v>
      </c>
      <c r="G14" s="13" t="s">
        <v>37</v>
      </c>
      <c r="H14" s="13" t="s">
        <v>37</v>
      </c>
      <c r="I14" s="13" t="s">
        <v>37</v>
      </c>
      <c r="J14" s="13" t="s">
        <v>37</v>
      </c>
      <c r="K14" s="13" t="s">
        <v>37</v>
      </c>
      <c r="L14" s="13" t="s">
        <v>37</v>
      </c>
      <c r="M14" s="13" t="s">
        <v>37</v>
      </c>
      <c r="N14" s="13" t="s">
        <v>37</v>
      </c>
      <c r="O14" s="13" t="s">
        <v>37</v>
      </c>
      <c r="P14" s="13" t="s">
        <v>37</v>
      </c>
      <c r="Q14" s="13" t="s">
        <v>37</v>
      </c>
      <c r="R14" s="13" t="s">
        <v>37</v>
      </c>
      <c r="S14" s="13" t="s">
        <v>37</v>
      </c>
      <c r="T14" s="13" t="s">
        <v>37</v>
      </c>
      <c r="U14" s="13" t="s">
        <v>37</v>
      </c>
      <c r="V14" s="13" t="s">
        <v>37</v>
      </c>
      <c r="W14" s="13" t="s">
        <v>37</v>
      </c>
      <c r="X14" s="13" t="s">
        <v>37</v>
      </c>
      <c r="Y14" s="13" t="s">
        <v>37</v>
      </c>
      <c r="Z14" s="13" t="s">
        <v>37</v>
      </c>
      <c r="AA14" s="13" t="s">
        <v>37</v>
      </c>
      <c r="AB14" s="13" t="s">
        <v>37</v>
      </c>
      <c r="AC14" s="13" t="s">
        <v>37</v>
      </c>
      <c r="AD14" s="13" t="s">
        <v>37</v>
      </c>
      <c r="AE14" s="13" t="s">
        <v>37</v>
      </c>
      <c r="AF14" s="13" t="s">
        <v>37</v>
      </c>
      <c r="AG14" s="13" t="s">
        <v>37</v>
      </c>
      <c r="AH14" s="13" t="s">
        <v>26</v>
      </c>
      <c r="AI14" s="13"/>
      <c r="AJ14" s="13"/>
      <c r="AM14">
        <f t="shared" si="1"/>
        <v>0</v>
      </c>
      <c r="AN14">
        <f ca="1" t="shared" si="2"/>
        <v>0</v>
      </c>
    </row>
    <row r="15" spans="1:40" ht="16.5" customHeight="1">
      <c r="A15" s="7">
        <f t="shared" si="0"/>
        <v>11</v>
      </c>
      <c r="B15" s="7" t="s">
        <v>34</v>
      </c>
      <c r="C15" s="7" t="s">
        <v>60</v>
      </c>
      <c r="D15" s="11">
        <v>2013</v>
      </c>
      <c r="E15" s="11"/>
      <c r="F15" s="13" t="s">
        <v>37</v>
      </c>
      <c r="G15" s="13" t="s">
        <v>37</v>
      </c>
      <c r="H15" s="13" t="s">
        <v>37</v>
      </c>
      <c r="I15" s="13" t="s">
        <v>37</v>
      </c>
      <c r="J15" s="13" t="s">
        <v>37</v>
      </c>
      <c r="K15" s="13" t="s">
        <v>37</v>
      </c>
      <c r="L15" s="13" t="s">
        <v>37</v>
      </c>
      <c r="M15" s="13" t="s">
        <v>37</v>
      </c>
      <c r="N15" s="13" t="s">
        <v>37</v>
      </c>
      <c r="O15" s="13" t="s">
        <v>37</v>
      </c>
      <c r="P15" s="13" t="s">
        <v>37</v>
      </c>
      <c r="Q15" s="13" t="s">
        <v>37</v>
      </c>
      <c r="R15" s="13" t="s">
        <v>37</v>
      </c>
      <c r="S15" s="13" t="s">
        <v>37</v>
      </c>
      <c r="T15" s="13" t="s">
        <v>37</v>
      </c>
      <c r="U15" s="13" t="s">
        <v>37</v>
      </c>
      <c r="V15" s="13" t="s">
        <v>37</v>
      </c>
      <c r="W15" s="13" t="s">
        <v>37</v>
      </c>
      <c r="X15" s="13" t="s">
        <v>37</v>
      </c>
      <c r="Y15" s="13" t="s">
        <v>37</v>
      </c>
      <c r="Z15" s="13" t="s">
        <v>37</v>
      </c>
      <c r="AA15" s="13" t="s">
        <v>37</v>
      </c>
      <c r="AB15" s="13" t="s">
        <v>37</v>
      </c>
      <c r="AC15" s="13" t="s">
        <v>37</v>
      </c>
      <c r="AD15" s="13" t="s">
        <v>37</v>
      </c>
      <c r="AE15" s="13" t="s">
        <v>37</v>
      </c>
      <c r="AF15" s="13" t="s">
        <v>37</v>
      </c>
      <c r="AG15" s="13" t="s">
        <v>37</v>
      </c>
      <c r="AH15" s="13" t="s">
        <v>26</v>
      </c>
      <c r="AI15" s="13"/>
      <c r="AJ15" s="13"/>
      <c r="AM15">
        <f t="shared" si="1"/>
        <v>0</v>
      </c>
      <c r="AN15">
        <f ca="1" t="shared" si="2"/>
        <v>0</v>
      </c>
    </row>
    <row r="16" spans="1:40" ht="16.5" customHeight="1">
      <c r="A16" s="7">
        <f t="shared" si="0"/>
        <v>12</v>
      </c>
      <c r="B16" s="7" t="s">
        <v>34</v>
      </c>
      <c r="C16" s="7" t="s">
        <v>48</v>
      </c>
      <c r="D16" s="11">
        <v>2011</v>
      </c>
      <c r="E16" s="11"/>
      <c r="F16" s="13" t="s">
        <v>37</v>
      </c>
      <c r="G16" s="13" t="s">
        <v>37</v>
      </c>
      <c r="H16" s="13" t="s">
        <v>37</v>
      </c>
      <c r="I16" s="13" t="s">
        <v>37</v>
      </c>
      <c r="J16" s="13" t="s">
        <v>37</v>
      </c>
      <c r="K16" s="13" t="s">
        <v>37</v>
      </c>
      <c r="L16" s="13" t="s">
        <v>37</v>
      </c>
      <c r="M16" s="13" t="s">
        <v>37</v>
      </c>
      <c r="N16" s="13" t="s">
        <v>37</v>
      </c>
      <c r="O16" s="13" t="s">
        <v>37</v>
      </c>
      <c r="P16" s="13" t="s">
        <v>37</v>
      </c>
      <c r="Q16" s="13" t="s">
        <v>37</v>
      </c>
      <c r="R16" s="13" t="s">
        <v>37</v>
      </c>
      <c r="S16" s="13" t="s">
        <v>37</v>
      </c>
      <c r="T16" s="13" t="s">
        <v>37</v>
      </c>
      <c r="U16" s="13" t="s">
        <v>37</v>
      </c>
      <c r="V16" s="13" t="s">
        <v>37</v>
      </c>
      <c r="W16" s="13" t="s">
        <v>37</v>
      </c>
      <c r="X16" s="13" t="s">
        <v>37</v>
      </c>
      <c r="Y16" s="13" t="s">
        <v>37</v>
      </c>
      <c r="Z16" s="13" t="s">
        <v>37</v>
      </c>
      <c r="AA16" s="13" t="s">
        <v>37</v>
      </c>
      <c r="AB16" s="13" t="s">
        <v>37</v>
      </c>
      <c r="AC16" s="13" t="s">
        <v>37</v>
      </c>
      <c r="AD16" s="13" t="s">
        <v>37</v>
      </c>
      <c r="AE16" s="13" t="s">
        <v>37</v>
      </c>
      <c r="AF16" s="13" t="s">
        <v>26</v>
      </c>
      <c r="AG16" s="13"/>
      <c r="AH16" s="13"/>
      <c r="AI16" s="13"/>
      <c r="AJ16" s="13" t="s">
        <v>26</v>
      </c>
      <c r="AM16">
        <f t="shared" si="1"/>
        <v>0</v>
      </c>
      <c r="AN16">
        <f ca="1" t="shared" si="2"/>
        <v>0</v>
      </c>
    </row>
    <row r="17" spans="1:40" ht="16.5" customHeight="1">
      <c r="A17" s="7">
        <f t="shared" si="0"/>
        <v>13</v>
      </c>
      <c r="B17" s="7" t="s">
        <v>34</v>
      </c>
      <c r="C17" s="8" t="s">
        <v>14</v>
      </c>
      <c r="D17" s="10">
        <v>1996</v>
      </c>
      <c r="E17" s="11"/>
      <c r="F17" s="13" t="s">
        <v>37</v>
      </c>
      <c r="G17" s="13" t="s">
        <v>37</v>
      </c>
      <c r="H17" s="13" t="s">
        <v>37</v>
      </c>
      <c r="I17" s="13" t="s">
        <v>37</v>
      </c>
      <c r="J17" s="13" t="s">
        <v>37</v>
      </c>
      <c r="K17" s="13" t="s">
        <v>37</v>
      </c>
      <c r="L17" s="13" t="s">
        <v>37</v>
      </c>
      <c r="M17" s="13" t="s">
        <v>37</v>
      </c>
      <c r="N17" s="13" t="s">
        <v>37</v>
      </c>
      <c r="O17" s="13" t="s">
        <v>37</v>
      </c>
      <c r="P17" s="13" t="s">
        <v>37</v>
      </c>
      <c r="Q17" s="13" t="s">
        <v>37</v>
      </c>
      <c r="R17" s="13" t="s">
        <v>26</v>
      </c>
      <c r="S17" s="13"/>
      <c r="T17" s="13"/>
      <c r="U17" s="13"/>
      <c r="V17" s="13" t="s">
        <v>26</v>
      </c>
      <c r="W17" s="13"/>
      <c r="X17" s="13"/>
      <c r="Y17" s="13"/>
      <c r="Z17" s="13" t="s">
        <v>26</v>
      </c>
      <c r="AA17" s="13"/>
      <c r="AB17" s="13"/>
      <c r="AC17" s="13"/>
      <c r="AD17" s="13" t="s">
        <v>26</v>
      </c>
      <c r="AE17" s="13"/>
      <c r="AF17" s="13"/>
      <c r="AG17" s="13"/>
      <c r="AH17" s="13" t="s">
        <v>26</v>
      </c>
      <c r="AI17" s="13"/>
      <c r="AJ17" s="13"/>
      <c r="AM17">
        <f t="shared" si="1"/>
        <v>0</v>
      </c>
      <c r="AN17">
        <f ca="1" t="shared" si="2"/>
        <v>0</v>
      </c>
    </row>
    <row r="18" spans="1:40" ht="16.5" customHeight="1">
      <c r="A18" s="7">
        <f t="shared" si="0"/>
        <v>14</v>
      </c>
      <c r="B18" s="7" t="s">
        <v>34</v>
      </c>
      <c r="C18" s="8" t="s">
        <v>15</v>
      </c>
      <c r="D18" s="10">
        <v>1993</v>
      </c>
      <c r="E18" s="11"/>
      <c r="F18" s="13" t="s">
        <v>37</v>
      </c>
      <c r="G18" s="13" t="s">
        <v>37</v>
      </c>
      <c r="H18" s="13" t="s">
        <v>37</v>
      </c>
      <c r="I18" s="13" t="s">
        <v>37</v>
      </c>
      <c r="J18" s="13" t="s">
        <v>37</v>
      </c>
      <c r="K18" s="13" t="s">
        <v>37</v>
      </c>
      <c r="L18" s="13" t="s">
        <v>37</v>
      </c>
      <c r="M18" s="13" t="s">
        <v>26</v>
      </c>
      <c r="N18" s="13"/>
      <c r="O18" s="13"/>
      <c r="P18" s="13"/>
      <c r="Q18" s="13" t="s">
        <v>26</v>
      </c>
      <c r="R18" s="13"/>
      <c r="S18" s="13"/>
      <c r="T18" s="13"/>
      <c r="U18" s="13" t="s">
        <v>26</v>
      </c>
      <c r="V18" s="13"/>
      <c r="W18" s="13"/>
      <c r="X18" s="13"/>
      <c r="Y18" s="13" t="s">
        <v>26</v>
      </c>
      <c r="Z18" s="13"/>
      <c r="AA18" s="13"/>
      <c r="AB18" s="13"/>
      <c r="AC18" s="13" t="s">
        <v>26</v>
      </c>
      <c r="AD18" s="13"/>
      <c r="AE18" s="13"/>
      <c r="AF18" s="13"/>
      <c r="AG18" s="13" t="s">
        <v>26</v>
      </c>
      <c r="AH18" s="13"/>
      <c r="AI18" s="13"/>
      <c r="AJ18" s="13"/>
      <c r="AM18">
        <f t="shared" si="1"/>
        <v>0</v>
      </c>
      <c r="AN18">
        <f ca="1" t="shared" si="2"/>
        <v>0</v>
      </c>
    </row>
    <row r="19" spans="1:40" ht="16.5" customHeight="1">
      <c r="A19" s="7">
        <f t="shared" si="0"/>
        <v>15</v>
      </c>
      <c r="B19" s="7" t="s">
        <v>34</v>
      </c>
      <c r="C19" s="8" t="s">
        <v>32</v>
      </c>
      <c r="D19" s="11">
        <v>2004</v>
      </c>
      <c r="E19" s="11"/>
      <c r="F19" s="13" t="s">
        <v>37</v>
      </c>
      <c r="G19" s="13" t="s">
        <v>37</v>
      </c>
      <c r="H19" s="13" t="s">
        <v>37</v>
      </c>
      <c r="I19" s="13" t="s">
        <v>37</v>
      </c>
      <c r="J19" s="13" t="s">
        <v>37</v>
      </c>
      <c r="K19" s="13" t="s">
        <v>37</v>
      </c>
      <c r="L19" s="13" t="s">
        <v>37</v>
      </c>
      <c r="M19" s="13" t="s">
        <v>37</v>
      </c>
      <c r="N19" s="13" t="s">
        <v>37</v>
      </c>
      <c r="O19" s="13" t="s">
        <v>37</v>
      </c>
      <c r="P19" s="13" t="s">
        <v>37</v>
      </c>
      <c r="Q19" s="13" t="s">
        <v>37</v>
      </c>
      <c r="R19" s="13" t="s">
        <v>37</v>
      </c>
      <c r="S19" s="13" t="s">
        <v>37</v>
      </c>
      <c r="T19" s="13" t="s">
        <v>37</v>
      </c>
      <c r="U19" s="13" t="s">
        <v>37</v>
      </c>
      <c r="V19" s="13" t="s">
        <v>37</v>
      </c>
      <c r="W19" s="13" t="s">
        <v>37</v>
      </c>
      <c r="X19" s="13" t="s">
        <v>37</v>
      </c>
      <c r="Y19" s="13" t="s">
        <v>37</v>
      </c>
      <c r="Z19" s="13" t="s">
        <v>37</v>
      </c>
      <c r="AA19" s="13" t="s">
        <v>37</v>
      </c>
      <c r="AB19" s="13" t="s">
        <v>26</v>
      </c>
      <c r="AC19" s="13"/>
      <c r="AD19" s="13"/>
      <c r="AE19" s="13"/>
      <c r="AF19" s="13" t="s">
        <v>26</v>
      </c>
      <c r="AG19" s="13"/>
      <c r="AH19" s="13"/>
      <c r="AI19" s="13"/>
      <c r="AJ19" s="13" t="s">
        <v>26</v>
      </c>
      <c r="AM19">
        <f t="shared" si="1"/>
        <v>0</v>
      </c>
      <c r="AN19">
        <f ca="1" t="shared" si="2"/>
        <v>0</v>
      </c>
    </row>
    <row r="20" spans="1:40" ht="16.5" customHeight="1">
      <c r="A20" s="7">
        <f t="shared" si="0"/>
        <v>16</v>
      </c>
      <c r="B20" s="7" t="s">
        <v>34</v>
      </c>
      <c r="C20" s="9" t="s">
        <v>39</v>
      </c>
      <c r="D20" s="11">
        <v>2007</v>
      </c>
      <c r="E20" s="11"/>
      <c r="F20" s="13" t="s">
        <v>37</v>
      </c>
      <c r="G20" s="13" t="s">
        <v>37</v>
      </c>
      <c r="H20" s="13" t="s">
        <v>37</v>
      </c>
      <c r="I20" s="13" t="s">
        <v>37</v>
      </c>
      <c r="J20" s="13" t="s">
        <v>37</v>
      </c>
      <c r="K20" s="13" t="s">
        <v>37</v>
      </c>
      <c r="L20" s="13" t="s">
        <v>37</v>
      </c>
      <c r="M20" s="13" t="s">
        <v>37</v>
      </c>
      <c r="N20" s="13" t="s">
        <v>37</v>
      </c>
      <c r="O20" s="13" t="s">
        <v>37</v>
      </c>
      <c r="P20" s="13" t="s">
        <v>37</v>
      </c>
      <c r="Q20" s="13" t="s">
        <v>37</v>
      </c>
      <c r="R20" s="13" t="s">
        <v>37</v>
      </c>
      <c r="S20" s="13" t="s">
        <v>37</v>
      </c>
      <c r="T20" s="13" t="s">
        <v>37</v>
      </c>
      <c r="U20" s="13" t="s">
        <v>37</v>
      </c>
      <c r="V20" s="13" t="s">
        <v>37</v>
      </c>
      <c r="W20" s="13" t="s">
        <v>37</v>
      </c>
      <c r="X20" s="13" t="s">
        <v>37</v>
      </c>
      <c r="Y20" s="13" t="s">
        <v>37</v>
      </c>
      <c r="Z20" s="13" t="s">
        <v>37</v>
      </c>
      <c r="AA20" s="13" t="s">
        <v>37</v>
      </c>
      <c r="AB20" s="13" t="s">
        <v>37</v>
      </c>
      <c r="AC20" s="13" t="s">
        <v>26</v>
      </c>
      <c r="AD20" s="13"/>
      <c r="AE20" s="13"/>
      <c r="AF20" s="13"/>
      <c r="AG20" s="13" t="s">
        <v>26</v>
      </c>
      <c r="AH20" s="13"/>
      <c r="AI20" s="13"/>
      <c r="AJ20" s="13"/>
      <c r="AM20">
        <f t="shared" si="1"/>
        <v>0</v>
      </c>
      <c r="AN20">
        <f ca="1" t="shared" si="2"/>
        <v>0</v>
      </c>
    </row>
    <row r="21" spans="1:39" ht="16.5" customHeight="1">
      <c r="A21" s="7">
        <f t="shared" si="0"/>
        <v>0</v>
      </c>
      <c r="B21" s="5" t="s">
        <v>33</v>
      </c>
      <c r="C21" s="9" t="s">
        <v>36</v>
      </c>
      <c r="D21" s="10">
        <v>2002</v>
      </c>
      <c r="E21" s="11"/>
      <c r="F21" s="13" t="s">
        <v>37</v>
      </c>
      <c r="G21" s="13" t="s">
        <v>37</v>
      </c>
      <c r="H21" s="13" t="s">
        <v>37</v>
      </c>
      <c r="I21" s="13" t="s">
        <v>37</v>
      </c>
      <c r="J21" s="13" t="s">
        <v>37</v>
      </c>
      <c r="K21" s="13" t="s">
        <v>37</v>
      </c>
      <c r="L21" s="13" t="s">
        <v>37</v>
      </c>
      <c r="M21" s="13" t="s">
        <v>37</v>
      </c>
      <c r="N21" s="13" t="s">
        <v>37</v>
      </c>
      <c r="O21" s="13" t="s">
        <v>37</v>
      </c>
      <c r="P21" s="13" t="s">
        <v>37</v>
      </c>
      <c r="Q21" s="13" t="s">
        <v>37</v>
      </c>
      <c r="R21" s="13" t="s">
        <v>37</v>
      </c>
      <c r="S21" s="13" t="s">
        <v>37</v>
      </c>
      <c r="T21" s="13" t="s">
        <v>37</v>
      </c>
      <c r="U21" s="13" t="s">
        <v>26</v>
      </c>
      <c r="V21" s="13"/>
      <c r="W21" s="13"/>
      <c r="X21" s="13"/>
      <c r="Y21" s="13" t="s">
        <v>26</v>
      </c>
      <c r="Z21" s="13"/>
      <c r="AA21" s="13"/>
      <c r="AB21" s="13"/>
      <c r="AC21" s="13" t="s">
        <v>26</v>
      </c>
      <c r="AD21" s="13"/>
      <c r="AE21" s="13"/>
      <c r="AF21" s="13"/>
      <c r="AG21" s="13" t="s">
        <v>26</v>
      </c>
      <c r="AH21" s="13"/>
      <c r="AI21" s="13" t="s">
        <v>37</v>
      </c>
      <c r="AJ21" s="13" t="s">
        <v>37</v>
      </c>
      <c r="AM21">
        <f t="shared" si="1"/>
        <v>0</v>
      </c>
    </row>
    <row r="22" spans="1:39" ht="16.5" customHeight="1">
      <c r="A22" s="7">
        <f t="shared" si="0"/>
        <v>0</v>
      </c>
      <c r="B22" s="5" t="s">
        <v>33</v>
      </c>
      <c r="C22" s="6" t="s">
        <v>1</v>
      </c>
      <c r="D22" s="12">
        <v>1991</v>
      </c>
      <c r="E22" s="11"/>
      <c r="F22" s="13" t="s">
        <v>37</v>
      </c>
      <c r="G22" s="13" t="s">
        <v>37</v>
      </c>
      <c r="H22" s="13" t="s">
        <v>37</v>
      </c>
      <c r="I22" s="13" t="s">
        <v>37</v>
      </c>
      <c r="J22" s="13" t="s">
        <v>37</v>
      </c>
      <c r="K22" s="13" t="s">
        <v>37</v>
      </c>
      <c r="L22" s="13" t="s">
        <v>26</v>
      </c>
      <c r="M22" s="13"/>
      <c r="N22" s="13"/>
      <c r="O22" s="13"/>
      <c r="P22" s="13" t="s">
        <v>26</v>
      </c>
      <c r="Q22" s="13"/>
      <c r="R22" s="13" t="s">
        <v>37</v>
      </c>
      <c r="S22" s="13" t="s">
        <v>37</v>
      </c>
      <c r="T22" s="13" t="s">
        <v>37</v>
      </c>
      <c r="U22" s="13" t="s">
        <v>37</v>
      </c>
      <c r="V22" s="13" t="s">
        <v>37</v>
      </c>
      <c r="W22" s="13" t="s">
        <v>37</v>
      </c>
      <c r="X22" s="13" t="s">
        <v>37</v>
      </c>
      <c r="Y22" s="13" t="s">
        <v>37</v>
      </c>
      <c r="Z22" s="13" t="s">
        <v>37</v>
      </c>
      <c r="AA22" s="13" t="s">
        <v>37</v>
      </c>
      <c r="AB22" s="13" t="s">
        <v>37</v>
      </c>
      <c r="AC22" s="13" t="s">
        <v>37</v>
      </c>
      <c r="AD22" s="13" t="s">
        <v>37</v>
      </c>
      <c r="AE22" s="13" t="s">
        <v>37</v>
      </c>
      <c r="AF22" s="13" t="s">
        <v>37</v>
      </c>
      <c r="AG22" s="13" t="s">
        <v>37</v>
      </c>
      <c r="AH22" s="13" t="s">
        <v>37</v>
      </c>
      <c r="AI22" s="13" t="s">
        <v>37</v>
      </c>
      <c r="AJ22" s="13" t="s">
        <v>37</v>
      </c>
      <c r="AM22">
        <f t="shared" si="1"/>
        <v>0</v>
      </c>
    </row>
    <row r="23" spans="1:39" ht="16.5" customHeight="1">
      <c r="A23" s="7">
        <f t="shared" si="0"/>
        <v>0</v>
      </c>
      <c r="B23" s="7" t="s">
        <v>33</v>
      </c>
      <c r="C23" s="8" t="s">
        <v>5</v>
      </c>
      <c r="D23" s="10">
        <v>1972</v>
      </c>
      <c r="E23" s="11"/>
      <c r="F23" s="13"/>
      <c r="G23" s="13"/>
      <c r="H23" s="13"/>
      <c r="I23" s="13" t="s">
        <v>26</v>
      </c>
      <c r="J23" s="13"/>
      <c r="K23" s="13"/>
      <c r="L23" s="13"/>
      <c r="M23" s="13" t="s">
        <v>26</v>
      </c>
      <c r="N23" s="13"/>
      <c r="O23" s="13"/>
      <c r="P23" s="13"/>
      <c r="Q23" s="13" t="s">
        <v>26</v>
      </c>
      <c r="R23" s="13"/>
      <c r="S23" s="13"/>
      <c r="T23" s="13"/>
      <c r="U23" s="13" t="s">
        <v>26</v>
      </c>
      <c r="V23" s="13"/>
      <c r="W23" s="13"/>
      <c r="X23" s="13"/>
      <c r="Y23" s="13" t="s">
        <v>26</v>
      </c>
      <c r="Z23" s="13"/>
      <c r="AA23" s="13"/>
      <c r="AB23" s="13"/>
      <c r="AC23" s="13" t="s">
        <v>26</v>
      </c>
      <c r="AD23" s="13"/>
      <c r="AE23" s="13"/>
      <c r="AF23" s="13"/>
      <c r="AG23" s="13" t="s">
        <v>37</v>
      </c>
      <c r="AH23" s="13" t="s">
        <v>37</v>
      </c>
      <c r="AI23" s="13" t="s">
        <v>37</v>
      </c>
      <c r="AJ23" s="13" t="s">
        <v>37</v>
      </c>
      <c r="AM23">
        <f t="shared" si="1"/>
        <v>0</v>
      </c>
    </row>
    <row r="24" spans="1:39" ht="16.5" customHeight="1">
      <c r="A24" s="7">
        <f t="shared" si="0"/>
        <v>0</v>
      </c>
      <c r="B24" s="7" t="s">
        <v>33</v>
      </c>
      <c r="C24" s="8" t="s">
        <v>8</v>
      </c>
      <c r="D24" s="10">
        <v>1969</v>
      </c>
      <c r="E24" s="11"/>
      <c r="F24" s="13"/>
      <c r="G24" s="13"/>
      <c r="H24" s="13" t="s">
        <v>26</v>
      </c>
      <c r="I24" s="13"/>
      <c r="J24" s="13"/>
      <c r="K24" s="13" t="s">
        <v>26</v>
      </c>
      <c r="L24" s="13"/>
      <c r="M24" s="13"/>
      <c r="N24" s="13"/>
      <c r="O24" s="13" t="s">
        <v>26</v>
      </c>
      <c r="P24" s="13"/>
      <c r="Q24" s="13"/>
      <c r="R24" s="13"/>
      <c r="S24" s="13" t="s">
        <v>26</v>
      </c>
      <c r="T24" s="13"/>
      <c r="U24" s="13"/>
      <c r="V24" s="13"/>
      <c r="W24" s="13" t="s">
        <v>26</v>
      </c>
      <c r="X24" s="13"/>
      <c r="Y24" s="13"/>
      <c r="Z24" s="13"/>
      <c r="AA24" s="13" t="s">
        <v>26</v>
      </c>
      <c r="AB24" s="13"/>
      <c r="AC24" s="13"/>
      <c r="AD24" s="13"/>
      <c r="AE24" s="13" t="s">
        <v>37</v>
      </c>
      <c r="AF24" s="13" t="s">
        <v>37</v>
      </c>
      <c r="AG24" s="13" t="s">
        <v>37</v>
      </c>
      <c r="AH24" s="13" t="s">
        <v>37</v>
      </c>
      <c r="AI24" s="13" t="s">
        <v>37</v>
      </c>
      <c r="AJ24" s="13" t="s">
        <v>37</v>
      </c>
      <c r="AM24">
        <f t="shared" si="1"/>
        <v>0</v>
      </c>
    </row>
    <row r="25" spans="1:39" ht="16.5" customHeight="1">
      <c r="A25" s="7">
        <f t="shared" si="0"/>
        <v>0</v>
      </c>
      <c r="B25" s="7" t="s">
        <v>33</v>
      </c>
      <c r="C25" s="8" t="s">
        <v>9</v>
      </c>
      <c r="D25" s="10">
        <v>1982</v>
      </c>
      <c r="E25" s="11"/>
      <c r="F25" s="13"/>
      <c r="G25" s="13" t="s">
        <v>26</v>
      </c>
      <c r="H25" s="13"/>
      <c r="I25" s="13"/>
      <c r="J25" s="13"/>
      <c r="K25" s="13" t="s">
        <v>26</v>
      </c>
      <c r="L25" s="13"/>
      <c r="M25" s="13"/>
      <c r="N25" s="13"/>
      <c r="O25" s="13" t="s">
        <v>26</v>
      </c>
      <c r="P25" s="13"/>
      <c r="Q25" s="13"/>
      <c r="R25" s="13"/>
      <c r="S25" s="13" t="s">
        <v>26</v>
      </c>
      <c r="T25" s="13"/>
      <c r="U25" s="13"/>
      <c r="V25" s="13"/>
      <c r="W25" s="13" t="s">
        <v>26</v>
      </c>
      <c r="X25" s="13"/>
      <c r="Y25" s="13"/>
      <c r="Z25" s="13"/>
      <c r="AA25" s="13" t="s">
        <v>26</v>
      </c>
      <c r="AB25" s="13"/>
      <c r="AC25" s="13"/>
      <c r="AD25" s="13"/>
      <c r="AE25" s="13" t="s">
        <v>37</v>
      </c>
      <c r="AF25" s="13" t="s">
        <v>37</v>
      </c>
      <c r="AG25" s="13" t="s">
        <v>37</v>
      </c>
      <c r="AH25" s="13" t="s">
        <v>37</v>
      </c>
      <c r="AI25" s="13" t="s">
        <v>37</v>
      </c>
      <c r="AJ25" s="13" t="s">
        <v>37</v>
      </c>
      <c r="AM25">
        <f t="shared" si="1"/>
        <v>0</v>
      </c>
    </row>
    <row r="26" spans="1:39" ht="16.5" customHeight="1">
      <c r="A26" s="7">
        <f t="shared" si="0"/>
        <v>0</v>
      </c>
      <c r="B26" s="7" t="s">
        <v>33</v>
      </c>
      <c r="C26" s="8" t="s">
        <v>10</v>
      </c>
      <c r="D26" s="10">
        <v>1962</v>
      </c>
      <c r="E26" s="11"/>
      <c r="F26" s="13" t="s">
        <v>26</v>
      </c>
      <c r="G26" s="13"/>
      <c r="H26" s="13"/>
      <c r="I26" s="13"/>
      <c r="J26" s="13" t="s">
        <v>26</v>
      </c>
      <c r="K26" s="13"/>
      <c r="L26" s="13"/>
      <c r="M26" s="13"/>
      <c r="N26" s="13" t="s">
        <v>26</v>
      </c>
      <c r="O26" s="13"/>
      <c r="P26" s="13"/>
      <c r="Q26" s="13" t="s">
        <v>26</v>
      </c>
      <c r="R26" s="13"/>
      <c r="S26" s="13"/>
      <c r="T26" s="13"/>
      <c r="U26" s="13" t="s">
        <v>26</v>
      </c>
      <c r="V26" s="13"/>
      <c r="W26" s="13"/>
      <c r="X26" s="13"/>
      <c r="Y26" s="13" t="s">
        <v>26</v>
      </c>
      <c r="Z26" s="13" t="s">
        <v>37</v>
      </c>
      <c r="AA26" s="13" t="s">
        <v>37</v>
      </c>
      <c r="AB26" s="13" t="s">
        <v>37</v>
      </c>
      <c r="AC26" s="13" t="s">
        <v>37</v>
      </c>
      <c r="AD26" s="13" t="s">
        <v>37</v>
      </c>
      <c r="AE26" s="13" t="s">
        <v>37</v>
      </c>
      <c r="AF26" s="13" t="s">
        <v>37</v>
      </c>
      <c r="AG26" s="13" t="s">
        <v>37</v>
      </c>
      <c r="AH26" s="13" t="s">
        <v>37</v>
      </c>
      <c r="AI26" s="13" t="s">
        <v>37</v>
      </c>
      <c r="AJ26" s="13" t="s">
        <v>37</v>
      </c>
      <c r="AM26">
        <f t="shared" si="1"/>
        <v>0</v>
      </c>
    </row>
    <row r="27" spans="1:39" ht="16.5" customHeight="1">
      <c r="A27" s="7">
        <f t="shared" si="0"/>
        <v>0</v>
      </c>
      <c r="B27" s="7" t="s">
        <v>33</v>
      </c>
      <c r="C27" s="8" t="s">
        <v>12</v>
      </c>
      <c r="D27" s="10">
        <v>1973</v>
      </c>
      <c r="E27" s="11"/>
      <c r="F27" s="13"/>
      <c r="G27" s="13"/>
      <c r="H27" s="13"/>
      <c r="I27" s="13" t="s">
        <v>26</v>
      </c>
      <c r="J27" s="13"/>
      <c r="K27" s="13"/>
      <c r="L27" s="13"/>
      <c r="M27" s="13" t="s">
        <v>26</v>
      </c>
      <c r="N27" s="13"/>
      <c r="O27" s="13"/>
      <c r="P27" s="13" t="s">
        <v>26</v>
      </c>
      <c r="Q27" s="13"/>
      <c r="R27" s="13"/>
      <c r="S27" s="13"/>
      <c r="T27" s="13" t="s">
        <v>26</v>
      </c>
      <c r="U27" s="13"/>
      <c r="V27" s="13"/>
      <c r="W27" s="13"/>
      <c r="X27" s="13" t="s">
        <v>26</v>
      </c>
      <c r="Y27" s="13"/>
      <c r="Z27" s="13"/>
      <c r="AA27" s="13"/>
      <c r="AB27" s="13" t="s">
        <v>26</v>
      </c>
      <c r="AC27" s="13" t="s">
        <v>37</v>
      </c>
      <c r="AD27" s="13" t="s">
        <v>37</v>
      </c>
      <c r="AE27" s="13" t="s">
        <v>37</v>
      </c>
      <c r="AF27" s="13" t="s">
        <v>37</v>
      </c>
      <c r="AG27" s="13" t="s">
        <v>37</v>
      </c>
      <c r="AH27" s="13" t="s">
        <v>37</v>
      </c>
      <c r="AI27" s="13" t="s">
        <v>37</v>
      </c>
      <c r="AJ27" s="13" t="s">
        <v>37</v>
      </c>
      <c r="AM27">
        <f t="shared" si="1"/>
        <v>0</v>
      </c>
    </row>
    <row r="28" spans="1:39" ht="16.5" customHeight="1">
      <c r="A28" s="7">
        <f t="shared" si="0"/>
        <v>0</v>
      </c>
      <c r="B28" s="7" t="s">
        <v>33</v>
      </c>
      <c r="C28" s="8" t="s">
        <v>13</v>
      </c>
      <c r="D28" s="10">
        <v>1988</v>
      </c>
      <c r="E28" s="11"/>
      <c r="F28" s="13" t="s">
        <v>37</v>
      </c>
      <c r="G28" s="13" t="s">
        <v>37</v>
      </c>
      <c r="H28" s="13" t="s">
        <v>37</v>
      </c>
      <c r="I28" s="13" t="s">
        <v>37</v>
      </c>
      <c r="J28" s="13" t="s">
        <v>37</v>
      </c>
      <c r="K28" s="13" t="s">
        <v>37</v>
      </c>
      <c r="L28" s="13" t="s">
        <v>26</v>
      </c>
      <c r="M28" s="13"/>
      <c r="N28" s="13"/>
      <c r="O28" s="13"/>
      <c r="P28" s="13" t="s">
        <v>26</v>
      </c>
      <c r="Q28" s="13"/>
      <c r="R28" s="13"/>
      <c r="S28" s="13"/>
      <c r="T28" s="13" t="s">
        <v>37</v>
      </c>
      <c r="U28" s="13" t="s">
        <v>37</v>
      </c>
      <c r="V28" s="13" t="s">
        <v>37</v>
      </c>
      <c r="W28" s="13" t="s">
        <v>37</v>
      </c>
      <c r="X28" s="13" t="s">
        <v>37</v>
      </c>
      <c r="Y28" s="13" t="s">
        <v>37</v>
      </c>
      <c r="Z28" s="13" t="s">
        <v>37</v>
      </c>
      <c r="AA28" s="13" t="s">
        <v>37</v>
      </c>
      <c r="AB28" s="13" t="s">
        <v>37</v>
      </c>
      <c r="AC28" s="13" t="s">
        <v>37</v>
      </c>
      <c r="AD28" s="13" t="s">
        <v>37</v>
      </c>
      <c r="AE28" s="13" t="s">
        <v>37</v>
      </c>
      <c r="AF28" s="13" t="s">
        <v>37</v>
      </c>
      <c r="AG28" s="13" t="s">
        <v>37</v>
      </c>
      <c r="AH28" s="13" t="s">
        <v>37</v>
      </c>
      <c r="AI28" s="13" t="s">
        <v>37</v>
      </c>
      <c r="AJ28" s="13" t="s">
        <v>37</v>
      </c>
      <c r="AM28">
        <f t="shared" si="1"/>
        <v>0</v>
      </c>
    </row>
    <row r="29" spans="1:39" ht="16.5" customHeight="1">
      <c r="A29" s="7">
        <f t="shared" si="0"/>
        <v>0</v>
      </c>
      <c r="B29" s="7" t="s">
        <v>33</v>
      </c>
      <c r="C29" s="8" t="s">
        <v>30</v>
      </c>
      <c r="D29" s="11">
        <v>2007</v>
      </c>
      <c r="E29" s="11"/>
      <c r="F29" s="13" t="s">
        <v>37</v>
      </c>
      <c r="G29" s="13" t="s">
        <v>37</v>
      </c>
      <c r="H29" s="13" t="s">
        <v>37</v>
      </c>
      <c r="I29" s="13" t="s">
        <v>37</v>
      </c>
      <c r="J29" s="13" t="s">
        <v>37</v>
      </c>
      <c r="K29" s="13" t="s">
        <v>37</v>
      </c>
      <c r="L29" s="13" t="s">
        <v>37</v>
      </c>
      <c r="M29" s="13" t="s">
        <v>37</v>
      </c>
      <c r="N29" s="13" t="s">
        <v>37</v>
      </c>
      <c r="O29" s="13" t="s">
        <v>37</v>
      </c>
      <c r="P29" s="13" t="s">
        <v>37</v>
      </c>
      <c r="Q29" s="13" t="s">
        <v>37</v>
      </c>
      <c r="R29" s="13" t="s">
        <v>37</v>
      </c>
      <c r="S29" s="13" t="s">
        <v>37</v>
      </c>
      <c r="T29" s="13" t="s">
        <v>37</v>
      </c>
      <c r="U29" s="13" t="s">
        <v>37</v>
      </c>
      <c r="V29" s="13" t="s">
        <v>37</v>
      </c>
      <c r="W29" s="13" t="s">
        <v>37</v>
      </c>
      <c r="X29" s="13" t="s">
        <v>37</v>
      </c>
      <c r="Y29" s="13" t="s">
        <v>26</v>
      </c>
      <c r="Z29" s="13"/>
      <c r="AA29" s="13"/>
      <c r="AB29" s="13"/>
      <c r="AC29" s="13" t="s">
        <v>26</v>
      </c>
      <c r="AD29" s="13"/>
      <c r="AE29" s="13"/>
      <c r="AF29" s="13"/>
      <c r="AG29" s="13"/>
      <c r="AH29" s="13" t="s">
        <v>37</v>
      </c>
      <c r="AI29" s="13" t="s">
        <v>37</v>
      </c>
      <c r="AJ29" s="13" t="s">
        <v>37</v>
      </c>
      <c r="AM29">
        <f t="shared" si="1"/>
        <v>0</v>
      </c>
    </row>
    <row r="30" spans="1:39" ht="16.5" customHeight="1">
      <c r="A30" s="7">
        <f t="shared" si="0"/>
        <v>0</v>
      </c>
      <c r="B30" s="5" t="s">
        <v>33</v>
      </c>
      <c r="C30" s="8" t="s">
        <v>16</v>
      </c>
      <c r="D30" s="10">
        <v>1990</v>
      </c>
      <c r="E30" s="11"/>
      <c r="F30" s="13" t="s">
        <v>37</v>
      </c>
      <c r="G30" s="13" t="s">
        <v>37</v>
      </c>
      <c r="H30" s="13" t="s">
        <v>37</v>
      </c>
      <c r="I30" s="13" t="s">
        <v>37</v>
      </c>
      <c r="J30" s="13" t="s">
        <v>37</v>
      </c>
      <c r="K30" s="13" t="s">
        <v>37</v>
      </c>
      <c r="L30" s="13" t="s">
        <v>37</v>
      </c>
      <c r="M30" s="13" t="s">
        <v>37</v>
      </c>
      <c r="N30" s="13" t="s">
        <v>37</v>
      </c>
      <c r="O30" s="13" t="s">
        <v>26</v>
      </c>
      <c r="P30" s="13"/>
      <c r="Q30" s="13"/>
      <c r="R30" s="13"/>
      <c r="S30" s="13" t="s">
        <v>26</v>
      </c>
      <c r="T30" s="13"/>
      <c r="U30" s="13"/>
      <c r="V30" s="13"/>
      <c r="W30" s="13" t="s">
        <v>26</v>
      </c>
      <c r="X30" s="13"/>
      <c r="Y30" s="13"/>
      <c r="Z30" s="13"/>
      <c r="AA30" s="13" t="s">
        <v>26</v>
      </c>
      <c r="AB30" s="13"/>
      <c r="AC30" s="13"/>
      <c r="AD30" s="13"/>
      <c r="AE30" s="13" t="s">
        <v>26</v>
      </c>
      <c r="AF30" s="13"/>
      <c r="AG30" s="13"/>
      <c r="AH30" s="13"/>
      <c r="AI30" s="13" t="s">
        <v>37</v>
      </c>
      <c r="AJ30" s="13" t="s">
        <v>37</v>
      </c>
      <c r="AM30">
        <f t="shared" si="1"/>
        <v>0</v>
      </c>
    </row>
    <row r="31" spans="1:39" ht="16.5" customHeight="1">
      <c r="A31" s="7">
        <f t="shared" si="0"/>
        <v>0</v>
      </c>
      <c r="B31" s="5" t="s">
        <v>33</v>
      </c>
      <c r="C31" s="8" t="s">
        <v>17</v>
      </c>
      <c r="D31" s="11">
        <v>1976</v>
      </c>
      <c r="E31" s="11"/>
      <c r="F31" s="13"/>
      <c r="G31" s="13"/>
      <c r="H31" s="13"/>
      <c r="I31" s="13" t="s">
        <v>26</v>
      </c>
      <c r="J31" s="13"/>
      <c r="K31" s="13"/>
      <c r="L31" s="13" t="s">
        <v>26</v>
      </c>
      <c r="M31" s="13"/>
      <c r="N31" s="13"/>
      <c r="O31" s="13"/>
      <c r="P31" s="13" t="s">
        <v>26</v>
      </c>
      <c r="Q31" s="13"/>
      <c r="R31" s="13"/>
      <c r="S31" s="13"/>
      <c r="T31" s="13" t="s">
        <v>26</v>
      </c>
      <c r="U31" s="13"/>
      <c r="V31" s="13"/>
      <c r="W31" s="13"/>
      <c r="X31" s="13" t="s">
        <v>26</v>
      </c>
      <c r="Y31" s="13"/>
      <c r="Z31" s="13"/>
      <c r="AA31" s="13"/>
      <c r="AB31" s="13" t="s">
        <v>26</v>
      </c>
      <c r="AC31" s="13"/>
      <c r="AD31" s="13"/>
      <c r="AE31" s="13"/>
      <c r="AF31" s="13" t="s">
        <v>37</v>
      </c>
      <c r="AG31" s="13" t="s">
        <v>37</v>
      </c>
      <c r="AH31" s="13" t="s">
        <v>37</v>
      </c>
      <c r="AI31" s="13" t="s">
        <v>37</v>
      </c>
      <c r="AJ31" s="13" t="s">
        <v>37</v>
      </c>
      <c r="AM31">
        <f t="shared" si="1"/>
        <v>0</v>
      </c>
    </row>
    <row r="32" spans="1:39" ht="16.5" customHeight="1">
      <c r="A32" s="7">
        <f t="shared" si="0"/>
        <v>0</v>
      </c>
      <c r="B32" s="7" t="s">
        <v>33</v>
      </c>
      <c r="C32" s="7" t="s">
        <v>18</v>
      </c>
      <c r="D32" s="11">
        <v>1962</v>
      </c>
      <c r="E32" s="11" t="s">
        <v>53</v>
      </c>
      <c r="F32" s="13"/>
      <c r="G32" s="13" t="s">
        <v>26</v>
      </c>
      <c r="H32" s="13"/>
      <c r="I32" s="13"/>
      <c r="J32" s="13" t="s">
        <v>26</v>
      </c>
      <c r="K32" s="13"/>
      <c r="L32" s="13"/>
      <c r="M32" s="13"/>
      <c r="N32" s="13" t="s">
        <v>26</v>
      </c>
      <c r="O32" s="13"/>
      <c r="P32" s="13"/>
      <c r="Q32" s="13"/>
      <c r="R32" s="13" t="s">
        <v>37</v>
      </c>
      <c r="S32" s="13" t="s">
        <v>37</v>
      </c>
      <c r="T32" s="13" t="s">
        <v>37</v>
      </c>
      <c r="U32" s="13" t="s">
        <v>37</v>
      </c>
      <c r="V32" s="13" t="s">
        <v>37</v>
      </c>
      <c r="W32" s="13" t="s">
        <v>37</v>
      </c>
      <c r="X32" s="13" t="s">
        <v>37</v>
      </c>
      <c r="Y32" s="13" t="s">
        <v>37</v>
      </c>
      <c r="Z32" s="13" t="s">
        <v>37</v>
      </c>
      <c r="AA32" s="13" t="s">
        <v>37</v>
      </c>
      <c r="AB32" s="13" t="s">
        <v>37</v>
      </c>
      <c r="AC32" s="13" t="s">
        <v>37</v>
      </c>
      <c r="AD32" s="13" t="s">
        <v>37</v>
      </c>
      <c r="AE32" s="13" t="s">
        <v>37</v>
      </c>
      <c r="AF32" s="13" t="s">
        <v>37</v>
      </c>
      <c r="AG32" s="13" t="s">
        <v>37</v>
      </c>
      <c r="AH32" s="13" t="s">
        <v>37</v>
      </c>
      <c r="AI32" s="13" t="s">
        <v>37</v>
      </c>
      <c r="AJ32" s="13" t="s">
        <v>37</v>
      </c>
      <c r="AM32">
        <f t="shared" si="1"/>
        <v>0</v>
      </c>
    </row>
    <row r="33" spans="2:29" ht="16.5" customHeight="1">
      <c r="B33" s="14"/>
      <c r="C33" s="14"/>
      <c r="D33" s="15"/>
      <c r="E33" s="1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</row>
    <row r="34" spans="2:29" ht="16.5" customHeight="1">
      <c r="B34" s="14"/>
      <c r="C34">
        <f>COUNTA(C5:C32)</f>
        <v>28</v>
      </c>
      <c r="D34" s="15"/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</row>
    <row r="35" spans="3:36" ht="16.5" customHeight="1">
      <c r="C35" t="s">
        <v>42</v>
      </c>
      <c r="F35">
        <f aca="true" t="shared" si="3" ref="F35:AG35">$C34-COUNTIF(F5:F32,"-")</f>
        <v>7</v>
      </c>
      <c r="G35">
        <f t="shared" si="3"/>
        <v>7</v>
      </c>
      <c r="H35">
        <f t="shared" si="3"/>
        <v>7</v>
      </c>
      <c r="I35">
        <f t="shared" si="3"/>
        <v>7</v>
      </c>
      <c r="J35">
        <f t="shared" si="3"/>
        <v>7</v>
      </c>
      <c r="K35">
        <f t="shared" si="3"/>
        <v>7</v>
      </c>
      <c r="L35">
        <f t="shared" si="3"/>
        <v>9</v>
      </c>
      <c r="M35">
        <f t="shared" si="3"/>
        <v>10</v>
      </c>
      <c r="N35">
        <f t="shared" si="3"/>
        <v>10</v>
      </c>
      <c r="O35">
        <f t="shared" si="3"/>
        <v>12</v>
      </c>
      <c r="P35">
        <f t="shared" si="3"/>
        <v>12</v>
      </c>
      <c r="Q35">
        <f t="shared" si="3"/>
        <v>12</v>
      </c>
      <c r="R35">
        <f t="shared" si="3"/>
        <v>12</v>
      </c>
      <c r="S35">
        <f t="shared" si="3"/>
        <v>12</v>
      </c>
      <c r="T35">
        <f t="shared" si="3"/>
        <v>11</v>
      </c>
      <c r="U35">
        <f t="shared" si="3"/>
        <v>12</v>
      </c>
      <c r="V35">
        <f t="shared" si="3"/>
        <v>12</v>
      </c>
      <c r="W35">
        <f t="shared" si="3"/>
        <v>12</v>
      </c>
      <c r="X35">
        <f t="shared" si="3"/>
        <v>12</v>
      </c>
      <c r="Y35">
        <f t="shared" si="3"/>
        <v>13</v>
      </c>
      <c r="Z35">
        <f t="shared" si="3"/>
        <v>12</v>
      </c>
      <c r="AA35">
        <f t="shared" si="3"/>
        <v>13</v>
      </c>
      <c r="AB35">
        <f t="shared" si="3"/>
        <v>14</v>
      </c>
      <c r="AC35">
        <f t="shared" si="3"/>
        <v>15</v>
      </c>
      <c r="AD35">
        <f t="shared" si="3"/>
        <v>15</v>
      </c>
      <c r="AE35">
        <f t="shared" si="3"/>
        <v>14</v>
      </c>
      <c r="AF35">
        <f t="shared" si="3"/>
        <v>16</v>
      </c>
      <c r="AG35">
        <f t="shared" si="3"/>
        <v>15</v>
      </c>
      <c r="AH35">
        <f>$C34-COUNTIF(AH5:AH32,"-")</f>
        <v>18</v>
      </c>
      <c r="AI35">
        <f>$C34-COUNTIF(AI5:AI32,"-")</f>
        <v>16</v>
      </c>
      <c r="AJ35">
        <f>$C34-COUNTIF(AJ5:AJ32,"-")</f>
        <v>16</v>
      </c>
    </row>
    <row r="36" ht="16.5" customHeight="1"/>
    <row r="37" spans="3:4" ht="12.75">
      <c r="C37" t="s">
        <v>26</v>
      </c>
      <c r="D37" t="s">
        <v>40</v>
      </c>
    </row>
    <row r="38" spans="3:4" ht="12.75">
      <c r="C38" t="s">
        <v>37</v>
      </c>
      <c r="D38" t="s">
        <v>41</v>
      </c>
    </row>
  </sheetData>
  <sheetProtection/>
  <conditionalFormatting sqref="F33:AC34 F5:AI32">
    <cfRule type="cellIs" priority="2" dxfId="0" operator="equal" stopIfTrue="1">
      <formula>"-"</formula>
    </cfRule>
  </conditionalFormatting>
  <conditionalFormatting sqref="AJ5:AJ32">
    <cfRule type="cellIs" priority="1" dxfId="0" operator="equal" stopIfTrue="1">
      <formula>"-"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1" r:id="rId1"/>
  <headerFooter alignWithMargins="0">
    <oddHeader>&amp;LEvolution de la composition du comité&amp;R&amp;F</oddHeader>
    <oddFooter>&amp;L&amp;D          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N37"/>
  <sheetViews>
    <sheetView zoomScalePageLayoutView="0" workbookViewId="0" topLeftCell="A1">
      <selection activeCell="H28" sqref="H28"/>
    </sheetView>
  </sheetViews>
  <sheetFormatPr defaultColWidth="11.421875" defaultRowHeight="12.75"/>
  <cols>
    <col min="1" max="1" width="11.421875" style="20" customWidth="1"/>
    <col min="2" max="2" width="23.00390625" style="20" bestFit="1" customWidth="1"/>
    <col min="3" max="3" width="10.28125" style="20" bestFit="1" customWidth="1"/>
    <col min="4" max="4" width="9.8515625" style="20" bestFit="1" customWidth="1"/>
    <col min="5" max="5" width="11.57421875" style="20" bestFit="1" customWidth="1"/>
    <col min="6" max="8" width="9.140625" style="20" customWidth="1"/>
    <col min="9" max="22" width="6.28125" style="20" customWidth="1"/>
    <col min="23" max="16384" width="11.421875" style="20" customWidth="1"/>
  </cols>
  <sheetData>
    <row r="1" ht="13.5" thickBot="1"/>
    <row r="2" spans="2:6" ht="13.5" thickBot="1">
      <c r="B2" s="20">
        <f ca="1">IF(B3=0,YEAR(TODAY()),B3)</f>
        <v>2023</v>
      </c>
      <c r="D2" s="7" t="s">
        <v>34</v>
      </c>
      <c r="E2" s="14"/>
      <c r="F2" s="27">
        <v>2022</v>
      </c>
    </row>
    <row r="3" spans="2:5" ht="13.5" thickBot="1">
      <c r="B3" s="27"/>
      <c r="D3" s="5" t="s">
        <v>33</v>
      </c>
      <c r="E3" s="26"/>
    </row>
    <row r="4" spans="4:5" ht="12.75">
      <c r="D4" s="26"/>
      <c r="E4" s="26"/>
    </row>
    <row r="5" spans="4:5" ht="12.75">
      <c r="D5" s="26"/>
      <c r="E5" s="26"/>
    </row>
    <row r="6" spans="2:8" ht="12.75">
      <c r="B6" s="20">
        <v>1</v>
      </c>
      <c r="C6" s="20">
        <v>2</v>
      </c>
      <c r="D6" s="20">
        <v>3</v>
      </c>
      <c r="E6" s="20">
        <v>4</v>
      </c>
      <c r="F6" s="20">
        <v>5</v>
      </c>
      <c r="G6" s="20">
        <v>6</v>
      </c>
      <c r="H6" s="20">
        <v>7</v>
      </c>
    </row>
    <row r="7" spans="6:8" ht="12.75">
      <c r="F7" s="22"/>
      <c r="G7" s="22"/>
      <c r="H7" s="22" t="s">
        <v>66</v>
      </c>
    </row>
    <row r="8" spans="2:9" ht="12.75">
      <c r="B8" s="22" t="s">
        <v>63</v>
      </c>
      <c r="C8" s="22" t="s">
        <v>64</v>
      </c>
      <c r="D8" s="22" t="s">
        <v>65</v>
      </c>
      <c r="E8" s="23" t="str">
        <f>CONCATENATE("actif en ",B2)</f>
        <v>actif en 2023</v>
      </c>
      <c r="F8" s="23" t="s">
        <v>68</v>
      </c>
      <c r="G8" s="23" t="s">
        <v>71</v>
      </c>
      <c r="H8" s="23" t="s">
        <v>67</v>
      </c>
      <c r="I8" s="23" t="s">
        <v>69</v>
      </c>
    </row>
    <row r="9" spans="1:9" ht="12.75">
      <c r="A9" s="20">
        <v>1</v>
      </c>
      <c r="B9" s="20" t="s">
        <v>57</v>
      </c>
      <c r="C9" s="15">
        <v>2015</v>
      </c>
      <c r="D9" s="15"/>
      <c r="E9" s="29" t="str">
        <f aca="true" t="shared" si="0" ref="E9:E37">IF(AND($B$2&gt;=$H9,OR($B$2&lt;$F9,$F9=0)),$D$2,$D$3)</f>
        <v>oui</v>
      </c>
      <c r="G9" s="28">
        <f aca="true" t="shared" si="1" ref="G9:G23">IF(H9&gt;$B$2,0,IF(F9=0,$B$2,F9)-H9)</f>
        <v>5</v>
      </c>
      <c r="H9" s="20">
        <v>2018</v>
      </c>
      <c r="I9" s="20">
        <v>2022</v>
      </c>
    </row>
    <row r="10" spans="1:13" ht="12.75">
      <c r="A10" s="20">
        <v>2</v>
      </c>
      <c r="B10" s="18" t="s">
        <v>6</v>
      </c>
      <c r="C10" s="19">
        <v>1998</v>
      </c>
      <c r="D10" s="15"/>
      <c r="E10" s="29" t="str">
        <f t="shared" si="0"/>
        <v>oui</v>
      </c>
      <c r="G10" s="28">
        <f t="shared" si="1"/>
        <v>24</v>
      </c>
      <c r="H10" s="20">
        <v>1999</v>
      </c>
      <c r="I10" s="20">
        <v>2004</v>
      </c>
      <c r="J10" s="20">
        <v>2008</v>
      </c>
      <c r="K10" s="24">
        <v>2012</v>
      </c>
      <c r="L10" s="24">
        <v>2016</v>
      </c>
      <c r="M10" s="24">
        <v>2020</v>
      </c>
    </row>
    <row r="11" spans="1:13" ht="12.75">
      <c r="A11" s="20">
        <v>3</v>
      </c>
      <c r="B11" s="18" t="s">
        <v>7</v>
      </c>
      <c r="C11" s="19">
        <v>2001</v>
      </c>
      <c r="D11" s="15"/>
      <c r="E11" s="29" t="str">
        <f t="shared" si="0"/>
        <v>oui</v>
      </c>
      <c r="G11" s="28">
        <f t="shared" si="1"/>
        <v>21</v>
      </c>
      <c r="H11" s="20">
        <v>2002</v>
      </c>
      <c r="I11" s="20">
        <v>2006</v>
      </c>
      <c r="J11" s="24">
        <v>2010</v>
      </c>
      <c r="K11" s="24">
        <v>2014</v>
      </c>
      <c r="L11" s="24">
        <v>2018</v>
      </c>
      <c r="M11" s="24">
        <v>2022</v>
      </c>
    </row>
    <row r="12" spans="1:10" ht="12.75">
      <c r="A12" s="20">
        <v>4</v>
      </c>
      <c r="B12" s="21" t="s">
        <v>38</v>
      </c>
      <c r="C12" s="19">
        <v>2003</v>
      </c>
      <c r="D12" s="15"/>
      <c r="E12" s="29" t="str">
        <f t="shared" si="0"/>
        <v>oui</v>
      </c>
      <c r="G12" s="28">
        <f t="shared" si="1"/>
        <v>10</v>
      </c>
      <c r="H12" s="24">
        <v>2013</v>
      </c>
      <c r="I12" s="20">
        <v>2017</v>
      </c>
      <c r="J12" s="20">
        <v>2022</v>
      </c>
    </row>
    <row r="13" spans="1:9" ht="12.75">
      <c r="A13" s="20">
        <v>5</v>
      </c>
      <c r="B13" s="20" t="s">
        <v>49</v>
      </c>
      <c r="C13" s="15">
        <v>2011</v>
      </c>
      <c r="D13" s="15"/>
      <c r="E13" s="29" t="str">
        <f t="shared" si="0"/>
        <v>oui</v>
      </c>
      <c r="G13" s="28">
        <f t="shared" si="1"/>
        <v>7</v>
      </c>
      <c r="H13" s="24">
        <v>2016</v>
      </c>
      <c r="I13" s="24">
        <v>2020</v>
      </c>
    </row>
    <row r="14" spans="1:9" ht="12.75">
      <c r="A14" s="20">
        <v>6</v>
      </c>
      <c r="B14" s="18" t="s">
        <v>46</v>
      </c>
      <c r="C14" s="19">
        <v>2012</v>
      </c>
      <c r="D14" s="15"/>
      <c r="E14" s="29" t="str">
        <f t="shared" si="0"/>
        <v>oui</v>
      </c>
      <c r="G14" s="28">
        <f t="shared" si="1"/>
        <v>8</v>
      </c>
      <c r="H14" s="24">
        <v>2015</v>
      </c>
      <c r="I14" s="24">
        <v>2019</v>
      </c>
    </row>
    <row r="15" spans="1:9" ht="12.75">
      <c r="A15" s="20">
        <v>7</v>
      </c>
      <c r="B15" s="20" t="s">
        <v>58</v>
      </c>
      <c r="C15" s="15">
        <v>2015</v>
      </c>
      <c r="D15" s="15"/>
      <c r="E15" s="29" t="str">
        <f t="shared" si="0"/>
        <v>oui</v>
      </c>
      <c r="G15" s="28">
        <f t="shared" si="1"/>
        <v>5</v>
      </c>
      <c r="H15" s="24">
        <v>2018</v>
      </c>
      <c r="I15" s="24">
        <v>2022</v>
      </c>
    </row>
    <row r="16" spans="1:9" ht="12.75">
      <c r="A16" s="20">
        <v>8</v>
      </c>
      <c r="B16" s="20" t="s">
        <v>50</v>
      </c>
      <c r="C16" s="15">
        <v>2014</v>
      </c>
      <c r="D16" s="15"/>
      <c r="E16" s="29" t="str">
        <f t="shared" si="0"/>
        <v>oui</v>
      </c>
      <c r="G16" s="28">
        <f t="shared" si="1"/>
        <v>7</v>
      </c>
      <c r="H16" s="24">
        <v>2016</v>
      </c>
      <c r="I16" s="24">
        <v>2020</v>
      </c>
    </row>
    <row r="17" spans="1:10" ht="12.75">
      <c r="A17" s="20">
        <v>9</v>
      </c>
      <c r="B17" s="18" t="s">
        <v>31</v>
      </c>
      <c r="C17" s="15">
        <v>2007</v>
      </c>
      <c r="D17" s="15"/>
      <c r="E17" s="29" t="str">
        <f t="shared" si="0"/>
        <v>oui</v>
      </c>
      <c r="G17" s="28">
        <f t="shared" si="1"/>
        <v>12</v>
      </c>
      <c r="H17" s="24">
        <v>2011</v>
      </c>
      <c r="I17" s="20">
        <v>2015</v>
      </c>
      <c r="J17" s="20">
        <v>2019</v>
      </c>
    </row>
    <row r="18" spans="1:9" ht="12.75">
      <c r="A18" s="20">
        <v>10</v>
      </c>
      <c r="B18" s="20" t="s">
        <v>59</v>
      </c>
      <c r="C18" s="15">
        <v>2012</v>
      </c>
      <c r="D18" s="15"/>
      <c r="E18" s="29" t="str">
        <f t="shared" si="0"/>
        <v>oui</v>
      </c>
      <c r="G18" s="28">
        <f t="shared" si="1"/>
        <v>5</v>
      </c>
      <c r="H18" s="24">
        <v>2018</v>
      </c>
      <c r="I18" s="20">
        <v>2022</v>
      </c>
    </row>
    <row r="19" spans="1:9" ht="12.75">
      <c r="A19" s="20">
        <v>11</v>
      </c>
      <c r="B19" s="20" t="s">
        <v>60</v>
      </c>
      <c r="C19" s="15">
        <v>2013</v>
      </c>
      <c r="D19" s="15"/>
      <c r="E19" s="29" t="str">
        <f t="shared" si="0"/>
        <v>oui</v>
      </c>
      <c r="G19" s="28">
        <f t="shared" si="1"/>
        <v>5</v>
      </c>
      <c r="H19" s="24">
        <v>2018</v>
      </c>
      <c r="I19" s="20">
        <v>2022</v>
      </c>
    </row>
    <row r="20" spans="1:13" ht="12.75">
      <c r="A20" s="20">
        <v>12</v>
      </c>
      <c r="B20" s="18" t="s">
        <v>14</v>
      </c>
      <c r="C20" s="19">
        <v>1996</v>
      </c>
      <c r="D20" s="15"/>
      <c r="E20" s="29" t="str">
        <f t="shared" si="0"/>
        <v>oui</v>
      </c>
      <c r="G20" s="28">
        <f t="shared" si="1"/>
        <v>21</v>
      </c>
      <c r="H20" s="24">
        <v>2002</v>
      </c>
      <c r="I20" s="20">
        <v>2006</v>
      </c>
      <c r="J20" s="20">
        <v>2010</v>
      </c>
      <c r="K20" s="24">
        <v>2014</v>
      </c>
      <c r="L20" s="24">
        <v>2018</v>
      </c>
      <c r="M20" s="20">
        <v>2022</v>
      </c>
    </row>
    <row r="21" spans="1:14" ht="12.75">
      <c r="A21" s="20">
        <v>13</v>
      </c>
      <c r="B21" s="18" t="s">
        <v>15</v>
      </c>
      <c r="C21" s="19">
        <v>1993</v>
      </c>
      <c r="D21" s="15"/>
      <c r="E21" s="29" t="str">
        <f t="shared" si="0"/>
        <v>oui</v>
      </c>
      <c r="G21" s="28">
        <f t="shared" si="1"/>
        <v>26</v>
      </c>
      <c r="H21" s="24">
        <v>1997</v>
      </c>
      <c r="I21" s="20">
        <v>2001</v>
      </c>
      <c r="J21" s="20">
        <v>2005</v>
      </c>
      <c r="K21" s="24">
        <v>2009</v>
      </c>
      <c r="L21" s="24">
        <v>2013</v>
      </c>
      <c r="M21" s="24">
        <v>2017</v>
      </c>
      <c r="N21" s="20">
        <v>2022</v>
      </c>
    </row>
    <row r="22" spans="1:10" ht="12.75">
      <c r="A22" s="20">
        <v>14</v>
      </c>
      <c r="B22" s="18" t="s">
        <v>32</v>
      </c>
      <c r="C22" s="15">
        <v>2004</v>
      </c>
      <c r="D22" s="15"/>
      <c r="E22" s="29" t="str">
        <f t="shared" si="0"/>
        <v>oui</v>
      </c>
      <c r="G22" s="28">
        <f t="shared" si="1"/>
        <v>11</v>
      </c>
      <c r="H22" s="24">
        <v>2012</v>
      </c>
      <c r="I22" s="20">
        <v>2016</v>
      </c>
      <c r="J22" s="24">
        <v>2020</v>
      </c>
    </row>
    <row r="23" spans="1:10" ht="12.75">
      <c r="A23" s="20">
        <v>15</v>
      </c>
      <c r="B23" s="21" t="s">
        <v>39</v>
      </c>
      <c r="C23" s="15">
        <v>2007</v>
      </c>
      <c r="D23" s="15"/>
      <c r="E23" s="29" t="str">
        <f t="shared" si="0"/>
        <v>oui</v>
      </c>
      <c r="G23" s="28">
        <f t="shared" si="1"/>
        <v>10</v>
      </c>
      <c r="H23" s="24">
        <v>2013</v>
      </c>
      <c r="I23" s="24">
        <v>2017</v>
      </c>
      <c r="J23" s="20">
        <v>2022</v>
      </c>
    </row>
    <row r="24" spans="1:8" ht="12.75">
      <c r="A24" s="20">
        <v>16</v>
      </c>
      <c r="B24" s="18" t="s">
        <v>75</v>
      </c>
      <c r="E24" s="29" t="str">
        <f t="shared" si="0"/>
        <v>oui</v>
      </c>
      <c r="H24" s="24">
        <v>2020</v>
      </c>
    </row>
    <row r="25" spans="1:11" ht="12.75">
      <c r="A25" s="20">
        <v>17</v>
      </c>
      <c r="B25" s="21" t="s">
        <v>36</v>
      </c>
      <c r="C25" s="19">
        <v>2002</v>
      </c>
      <c r="D25" s="15"/>
      <c r="E25" s="29" t="str">
        <f t="shared" si="0"/>
        <v>non</v>
      </c>
      <c r="F25" s="20">
        <v>2019</v>
      </c>
      <c r="G25" s="28">
        <f aca="true" t="shared" si="2" ref="G25:G37">IF(H25&gt;$B$2,0,IF(F25=0,$B$2,F25)-H25)</f>
        <v>14</v>
      </c>
      <c r="H25" s="24">
        <v>2005</v>
      </c>
      <c r="I25" s="24">
        <v>2009</v>
      </c>
      <c r="J25" s="24">
        <v>2013</v>
      </c>
      <c r="K25" s="24">
        <v>2017</v>
      </c>
    </row>
    <row r="26" spans="1:9" ht="12.75">
      <c r="A26" s="20">
        <v>18</v>
      </c>
      <c r="B26" s="18" t="s">
        <v>1</v>
      </c>
      <c r="C26" s="19">
        <v>1991</v>
      </c>
      <c r="D26" s="15"/>
      <c r="E26" s="29" t="str">
        <f t="shared" si="0"/>
        <v>non</v>
      </c>
      <c r="F26" s="20">
        <v>2002</v>
      </c>
      <c r="G26" s="28">
        <f t="shared" si="2"/>
        <v>6</v>
      </c>
      <c r="H26" s="24">
        <v>1996</v>
      </c>
      <c r="I26" s="24">
        <v>2000</v>
      </c>
    </row>
    <row r="27" spans="1:14" ht="12.75">
      <c r="A27" s="20">
        <v>19</v>
      </c>
      <c r="B27" s="18" t="s">
        <v>5</v>
      </c>
      <c r="C27" s="19">
        <v>1972</v>
      </c>
      <c r="D27" s="15"/>
      <c r="E27" s="29" t="str">
        <f t="shared" si="0"/>
        <v>non</v>
      </c>
      <c r="F27" s="20">
        <v>2017</v>
      </c>
      <c r="G27" s="28">
        <f t="shared" si="2"/>
        <v>33</v>
      </c>
      <c r="H27" s="24">
        <v>1984</v>
      </c>
      <c r="I27" s="24">
        <v>1993</v>
      </c>
      <c r="J27" s="24">
        <v>1997</v>
      </c>
      <c r="K27" s="24">
        <v>2001</v>
      </c>
      <c r="L27" s="24">
        <v>2005</v>
      </c>
      <c r="M27" s="24">
        <v>2009</v>
      </c>
      <c r="N27" s="24">
        <v>2013</v>
      </c>
    </row>
    <row r="28" spans="1:14" ht="12.75">
      <c r="A28" s="20">
        <v>20</v>
      </c>
      <c r="B28" s="18" t="s">
        <v>8</v>
      </c>
      <c r="C28" s="19">
        <v>1969</v>
      </c>
      <c r="D28" s="15"/>
      <c r="E28" s="29" t="str">
        <f t="shared" si="0"/>
        <v>non</v>
      </c>
      <c r="F28" s="24">
        <v>2015</v>
      </c>
      <c r="G28" s="28">
        <f t="shared" si="2"/>
        <v>39</v>
      </c>
      <c r="H28" s="24">
        <v>1976</v>
      </c>
      <c r="I28" s="24">
        <v>1992</v>
      </c>
      <c r="J28" s="24">
        <v>1995</v>
      </c>
      <c r="K28" s="24">
        <v>1999</v>
      </c>
      <c r="L28" s="24">
        <v>2003</v>
      </c>
      <c r="M28" s="24">
        <v>2007</v>
      </c>
      <c r="N28" s="24">
        <v>2011</v>
      </c>
    </row>
    <row r="29" spans="1:14" ht="12.75">
      <c r="A29" s="20">
        <v>21</v>
      </c>
      <c r="B29" s="18" t="s">
        <v>9</v>
      </c>
      <c r="C29" s="19">
        <v>1982</v>
      </c>
      <c r="D29" s="15"/>
      <c r="E29" s="29" t="str">
        <f t="shared" si="0"/>
        <v>non</v>
      </c>
      <c r="F29" s="24">
        <v>2015</v>
      </c>
      <c r="G29" s="28">
        <f t="shared" si="2"/>
        <v>28</v>
      </c>
      <c r="H29" s="24">
        <v>1987</v>
      </c>
      <c r="I29" s="24">
        <v>1991</v>
      </c>
      <c r="J29" s="24">
        <v>1995</v>
      </c>
      <c r="K29" s="24">
        <v>1999</v>
      </c>
      <c r="L29" s="24">
        <v>2003</v>
      </c>
      <c r="M29" s="24">
        <v>2007</v>
      </c>
      <c r="N29" s="24">
        <v>2011</v>
      </c>
    </row>
    <row r="30" spans="1:14" ht="12.75">
      <c r="A30" s="20">
        <v>22</v>
      </c>
      <c r="B30" s="18" t="s">
        <v>10</v>
      </c>
      <c r="C30" s="19">
        <v>1962</v>
      </c>
      <c r="D30" s="15"/>
      <c r="E30" s="29" t="str">
        <f t="shared" si="0"/>
        <v>non</v>
      </c>
      <c r="F30" s="24">
        <v>2011</v>
      </c>
      <c r="G30" s="28">
        <f t="shared" si="2"/>
        <v>26</v>
      </c>
      <c r="H30" s="24">
        <v>1985</v>
      </c>
      <c r="I30" s="24">
        <v>1990</v>
      </c>
      <c r="J30" s="24">
        <v>1994</v>
      </c>
      <c r="K30" s="24">
        <v>1998</v>
      </c>
      <c r="L30" s="24">
        <v>2001</v>
      </c>
      <c r="M30" s="24">
        <v>2004</v>
      </c>
      <c r="N30" s="24">
        <v>2009</v>
      </c>
    </row>
    <row r="31" spans="1:14" ht="12.75">
      <c r="A31" s="20">
        <v>23</v>
      </c>
      <c r="B31" s="18" t="s">
        <v>12</v>
      </c>
      <c r="C31" s="19">
        <v>1973</v>
      </c>
      <c r="D31" s="15"/>
      <c r="E31" s="29" t="str">
        <f t="shared" si="0"/>
        <v>non</v>
      </c>
      <c r="F31" s="24">
        <v>2013</v>
      </c>
      <c r="G31" s="28">
        <f t="shared" si="2"/>
        <v>32</v>
      </c>
      <c r="H31" s="24">
        <v>1981</v>
      </c>
      <c r="I31" s="24">
        <v>1993</v>
      </c>
      <c r="J31" s="24">
        <v>1997</v>
      </c>
      <c r="K31" s="24">
        <v>2000</v>
      </c>
      <c r="L31" s="24">
        <v>2004</v>
      </c>
      <c r="M31" s="24">
        <v>2008</v>
      </c>
      <c r="N31" s="24">
        <v>2012</v>
      </c>
    </row>
    <row r="32" spans="1:9" ht="12.75">
      <c r="A32" s="20">
        <v>24</v>
      </c>
      <c r="B32" s="18" t="s">
        <v>13</v>
      </c>
      <c r="C32" s="19">
        <v>1988</v>
      </c>
      <c r="D32" s="15"/>
      <c r="E32" s="29" t="str">
        <f t="shared" si="0"/>
        <v>non</v>
      </c>
      <c r="F32" s="24">
        <v>2004</v>
      </c>
      <c r="G32" s="28">
        <f t="shared" si="2"/>
        <v>8</v>
      </c>
      <c r="H32" s="24">
        <v>1996</v>
      </c>
      <c r="I32" s="24">
        <v>2000</v>
      </c>
    </row>
    <row r="33" spans="1:9" ht="12.75">
      <c r="A33" s="20">
        <v>25</v>
      </c>
      <c r="B33" s="21" t="s">
        <v>30</v>
      </c>
      <c r="C33" s="15">
        <v>2007</v>
      </c>
      <c r="D33" s="15"/>
      <c r="E33" s="29" t="str">
        <f t="shared" si="0"/>
        <v>non</v>
      </c>
      <c r="F33" s="24">
        <v>2018</v>
      </c>
      <c r="G33" s="28">
        <f t="shared" si="2"/>
        <v>9</v>
      </c>
      <c r="H33" s="24">
        <v>2009</v>
      </c>
      <c r="I33" s="24">
        <v>2014</v>
      </c>
    </row>
    <row r="34" spans="1:8" ht="12.75">
      <c r="A34" s="20">
        <v>26</v>
      </c>
      <c r="B34" s="20" t="s">
        <v>48</v>
      </c>
      <c r="C34" s="15">
        <v>2011</v>
      </c>
      <c r="D34" s="15"/>
      <c r="E34" s="29" t="str">
        <f t="shared" si="0"/>
        <v>non</v>
      </c>
      <c r="F34" s="20">
        <v>2020</v>
      </c>
      <c r="G34" s="28">
        <f t="shared" si="2"/>
        <v>4</v>
      </c>
      <c r="H34" s="24">
        <v>2016</v>
      </c>
    </row>
    <row r="35" spans="1:12" ht="12.75">
      <c r="A35" s="20">
        <v>27</v>
      </c>
      <c r="B35" s="18" t="s">
        <v>16</v>
      </c>
      <c r="C35" s="19">
        <v>1990</v>
      </c>
      <c r="D35" s="15"/>
      <c r="E35" s="29" t="str">
        <f t="shared" si="0"/>
        <v>non</v>
      </c>
      <c r="F35" s="24">
        <v>2019</v>
      </c>
      <c r="G35" s="28">
        <f t="shared" si="2"/>
        <v>20</v>
      </c>
      <c r="H35" s="24">
        <v>1999</v>
      </c>
      <c r="I35" s="24">
        <v>2003</v>
      </c>
      <c r="J35" s="24">
        <v>227</v>
      </c>
      <c r="K35" s="24">
        <v>2011</v>
      </c>
      <c r="L35" s="24">
        <v>2015</v>
      </c>
    </row>
    <row r="36" spans="1:14" ht="12.75">
      <c r="A36" s="20">
        <v>28</v>
      </c>
      <c r="B36" s="18" t="s">
        <v>17</v>
      </c>
      <c r="C36" s="15">
        <v>1976</v>
      </c>
      <c r="D36" s="15"/>
      <c r="E36" s="29" t="str">
        <f t="shared" si="0"/>
        <v>non</v>
      </c>
      <c r="F36" s="24">
        <v>2016</v>
      </c>
      <c r="G36" s="28">
        <f t="shared" si="2"/>
        <v>33</v>
      </c>
      <c r="H36" s="24">
        <v>1983</v>
      </c>
      <c r="I36" s="24">
        <v>1993</v>
      </c>
      <c r="J36" s="24">
        <v>1996</v>
      </c>
      <c r="K36" s="24">
        <v>2000</v>
      </c>
      <c r="L36" s="24">
        <v>2004</v>
      </c>
      <c r="M36" s="24">
        <v>2007</v>
      </c>
      <c r="N36" s="24">
        <v>2012</v>
      </c>
    </row>
    <row r="37" spans="1:11" ht="12.75">
      <c r="A37" s="20">
        <v>29</v>
      </c>
      <c r="B37" s="20" t="s">
        <v>18</v>
      </c>
      <c r="C37" s="15">
        <v>1962</v>
      </c>
      <c r="D37" s="15" t="s">
        <v>53</v>
      </c>
      <c r="E37" s="29" t="str">
        <f t="shared" si="0"/>
        <v>non</v>
      </c>
      <c r="F37" s="24">
        <v>2002</v>
      </c>
      <c r="G37" s="28">
        <f t="shared" si="2"/>
        <v>21</v>
      </c>
      <c r="H37" s="24">
        <v>1981</v>
      </c>
      <c r="I37" s="24">
        <v>1919</v>
      </c>
      <c r="J37" s="24">
        <v>1994</v>
      </c>
      <c r="K37" s="24">
        <v>1998</v>
      </c>
    </row>
  </sheetData>
  <sheetProtection/>
  <conditionalFormatting sqref="H9:N37">
    <cfRule type="cellIs" priority="1" dxfId="3" operator="equal" stopIfTrue="1">
      <formula>$F$2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Sales Jean-Lou</dc:creator>
  <cp:keywords/>
  <dc:description/>
  <cp:lastModifiedBy>Daniel Erpelding</cp:lastModifiedBy>
  <cp:lastPrinted>2023-02-23T16:39:22Z</cp:lastPrinted>
  <dcterms:created xsi:type="dcterms:W3CDTF">2002-04-26T14:48:10Z</dcterms:created>
  <dcterms:modified xsi:type="dcterms:W3CDTF">2023-02-23T16:46:57Z</dcterms:modified>
  <cp:category/>
  <cp:version/>
  <cp:contentType/>
  <cp:contentStatus/>
</cp:coreProperties>
</file>